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AVT Secretariaat\Puntensysteem\2025-2026\"/>
    </mc:Choice>
  </mc:AlternateContent>
  <xr:revisionPtr revIDLastSave="0" documentId="13_ncr:1_{A292E45F-FB0B-49E9-B46B-016533EEB087}" xr6:coauthVersionLast="47" xr6:coauthVersionMax="47" xr10:uidLastSave="{00000000-0000-0000-0000-000000000000}"/>
  <workbookProtection lockStructure="1"/>
  <bookViews>
    <workbookView xWindow="-120" yWindow="744" windowWidth="15840" windowHeight="11400" xr2:uid="{D128E127-BC47-4CCE-A353-217B4FC3B0B5}"/>
  </bookViews>
  <sheets>
    <sheet name="FICHE" sheetId="10" r:id="rId1"/>
    <sheet name="Proeven" sheetId="17" r:id="rId2"/>
    <sheet name="Jaarbestlijst" sheetId="16" r:id="rId3"/>
    <sheet name="BelgKamp" sheetId="12" r:id="rId4"/>
    <sheet name="KVVKamp" sheetId="13" r:id="rId5"/>
    <sheet name="LimbKamp" sheetId="14" r:id="rId6"/>
    <sheet name="Crosscup+FC" sheetId="15" r:id="rId7"/>
  </sheets>
  <definedNames>
    <definedName name="_xlnm._FilterDatabase" localSheetId="0" hidden="1">FICHE!$A$13:$F$262</definedName>
    <definedName name="CCofFC">Proeven!$J$2:$J$3</definedName>
    <definedName name="PlaatsenBKbeloften">BelgKamp!$M$4:$M$11</definedName>
    <definedName name="PlaatsenBKCrInter">BelgKamp!$P$4:$P$11</definedName>
    <definedName name="PlaatsenBKestafette">BelgKamp!$J$4:$J$11</definedName>
    <definedName name="PlaatsenBKindoor">BelgKamp!$G$4:$G$11</definedName>
    <definedName name="PlaatsenBKoutdoor">BelgKamp!$A$4:$A$11</definedName>
    <definedName name="PlaatsenBKveld">BelgKamp!$D$4:$D$13</definedName>
    <definedName name="PlaatsenJaarBestIndoor">Jaarbestlijst!$G$4:$G$11</definedName>
    <definedName name="PlaatsenJaarBestOutNietOlim">Jaarbestlijst!$D$4:$D$13</definedName>
    <definedName name="PlaatsenJaarBestOutOlim">Jaarbestlijst!$A$4:$A$13</definedName>
    <definedName name="PrvnBKEstafette">Proeven!$F$2:$F$6</definedName>
    <definedName name="PrvnBKindoor">Proeven!$A$3:$A$16</definedName>
    <definedName name="PrvnBKpiste">Proeven!$C$3:$C$26</definedName>
    <definedName name="PrvnIndNIETolymp">Proeven!$B$3:$B$6</definedName>
    <definedName name="PrvnIndoor">Proeven!$A$3:$A$20</definedName>
    <definedName name="PrvnMeerkamp">Proeven!$C$27:$C$30</definedName>
    <definedName name="PrvnOutdNIETolymp">Proeven!$D$3:$D$15</definedName>
    <definedName name="PrvnOutdOlympisch">Proeven!$C$3:$C$31</definedName>
    <definedName name="PrvnPK_Piste">Proeven!$H$2:$H$31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9" i="10" l="1"/>
  <c r="E166" i="10"/>
  <c r="E108" i="10"/>
  <c r="E106" i="10"/>
  <c r="E119" i="10"/>
  <c r="E117" i="10"/>
  <c r="E237" i="10" l="1"/>
  <c r="E213" i="10"/>
  <c r="E210" i="10"/>
  <c r="E208" i="10"/>
  <c r="E205" i="10"/>
  <c r="E203" i="10"/>
  <c r="E255" i="10"/>
  <c r="E259" i="10"/>
  <c r="E180" i="10"/>
  <c r="E181" i="10" s="1"/>
  <c r="E85" i="10"/>
  <c r="E83" i="10"/>
  <c r="E41" i="10"/>
  <c r="E39" i="10"/>
  <c r="E37" i="10"/>
  <c r="E35" i="10"/>
  <c r="E30" i="10"/>
  <c r="E31" i="10" s="1"/>
  <c r="E26" i="10"/>
  <c r="E27" i="10"/>
  <c r="E184" i="10"/>
  <c r="E248" i="10"/>
  <c r="E240" i="10"/>
  <c r="E28" i="10"/>
  <c r="E29" i="10" s="1"/>
  <c r="E198" i="10"/>
  <c r="E223" i="10"/>
  <c r="E228" i="10" s="1"/>
  <c r="E103" i="10"/>
  <c r="E100" i="10"/>
  <c r="E98" i="10"/>
  <c r="E76" i="10"/>
  <c r="E74" i="10"/>
  <c r="E22" i="10"/>
  <c r="E227" i="10"/>
  <c r="E218" i="10"/>
  <c r="E196" i="10"/>
  <c r="E194" i="10"/>
  <c r="E192" i="10"/>
  <c r="E190" i="10"/>
  <c r="E188" i="10"/>
  <c r="E186" i="10"/>
  <c r="E176" i="10"/>
  <c r="E174" i="10"/>
  <c r="E170" i="10"/>
  <c r="E168" i="10"/>
  <c r="E162" i="10"/>
  <c r="E160" i="10"/>
  <c r="E158" i="10"/>
  <c r="E156" i="10"/>
  <c r="E154" i="10"/>
  <c r="E150" i="10"/>
  <c r="E147" i="10"/>
  <c r="E145" i="10"/>
  <c r="E143" i="10"/>
  <c r="E138" i="10"/>
  <c r="E139" i="10" s="1"/>
  <c r="E133" i="10"/>
  <c r="E130" i="10"/>
  <c r="E128" i="10"/>
  <c r="E126" i="10"/>
  <c r="E121" i="10"/>
  <c r="E115" i="10"/>
  <c r="E113" i="10"/>
  <c r="E96" i="10"/>
  <c r="E91" i="10"/>
  <c r="E89" i="10"/>
  <c r="E87" i="10"/>
  <c r="E81" i="10"/>
  <c r="E71" i="10"/>
  <c r="E68" i="10"/>
  <c r="E66" i="10"/>
  <c r="E64" i="10"/>
  <c r="E62" i="10"/>
  <c r="E57" i="10"/>
  <c r="E55" i="10"/>
  <c r="E53" i="10"/>
  <c r="E51" i="10"/>
  <c r="E49" i="10"/>
  <c r="E47" i="10"/>
  <c r="E45" i="10"/>
  <c r="E19" i="10"/>
  <c r="E171" i="10" l="1"/>
  <c r="E177" i="10"/>
  <c r="E92" i="10"/>
  <c r="E134" i="10"/>
  <c r="E163" i="10"/>
  <c r="E42" i="10"/>
  <c r="E109" i="10"/>
  <c r="E77" i="10"/>
  <c r="E151" i="10"/>
  <c r="E32" i="10"/>
  <c r="E214" i="10"/>
  <c r="E122" i="10"/>
  <c r="E58" i="10"/>
  <c r="E260" i="10"/>
  <c r="E262" i="10" s="1"/>
  <c r="E230" i="10" l="1"/>
</calcChain>
</file>

<file path=xl/sharedStrings.xml><?xml version="1.0" encoding="utf-8"?>
<sst xmlns="http://schemas.openxmlformats.org/spreadsheetml/2006/main" count="438" uniqueCount="224">
  <si>
    <t>NAAM</t>
  </si>
  <si>
    <t>7 = BK piste</t>
  </si>
  <si>
    <t>9 = BK indoor</t>
  </si>
  <si>
    <t>10 = BK estafette</t>
  </si>
  <si>
    <t>Plaats</t>
  </si>
  <si>
    <t>Punten</t>
  </si>
  <si>
    <t>OUTDOOR</t>
  </si>
  <si>
    <t>INDOOR</t>
  </si>
  <si>
    <t>aantal estafetterecords</t>
  </si>
  <si>
    <t>plaats BK meerkamp</t>
  </si>
  <si>
    <t xml:space="preserve">    punten</t>
  </si>
  <si>
    <t>VELDLOPEN</t>
  </si>
  <si>
    <t>ESTAFETTE</t>
  </si>
  <si>
    <t>BELOFTEN</t>
  </si>
  <si>
    <t>punten PK veldlopen</t>
  </si>
  <si>
    <t>Totaal Interclub AC</t>
  </si>
  <si>
    <r>
      <t xml:space="preserve">punten BK </t>
    </r>
    <r>
      <rPr>
        <b/>
        <sz val="10"/>
        <rFont val="Arial"/>
        <family val="2"/>
      </rPr>
      <t>marathon</t>
    </r>
  </si>
  <si>
    <r>
      <t xml:space="preserve">punten BK </t>
    </r>
    <r>
      <rPr>
        <b/>
        <sz val="10"/>
        <rFont val="Arial"/>
        <family val="2"/>
      </rPr>
      <t>1/2 marathon</t>
    </r>
  </si>
  <si>
    <r>
      <t xml:space="preserve">punten BK </t>
    </r>
    <r>
      <rPr>
        <b/>
        <sz val="10"/>
        <rFont val="Arial"/>
        <family val="2"/>
      </rPr>
      <t>berglopen</t>
    </r>
  </si>
  <si>
    <t>11 = KVV piste</t>
  </si>
  <si>
    <t>plaats KVV meerkamp</t>
  </si>
  <si>
    <t>Trainer</t>
  </si>
  <si>
    <t>punten KVV veldlopen</t>
  </si>
  <si>
    <r>
      <t xml:space="preserve">OUTDOOR </t>
    </r>
    <r>
      <rPr>
        <b/>
        <sz val="10"/>
        <color indexed="17"/>
        <rFont val="Arial"/>
        <family val="2"/>
      </rPr>
      <t>OLYMPISCH</t>
    </r>
  </si>
  <si>
    <r>
      <t>OUTDOOR</t>
    </r>
    <r>
      <rPr>
        <sz val="10"/>
        <color indexed="10"/>
        <rFont val="Arial"/>
        <family val="2"/>
      </rPr>
      <t xml:space="preserve"> </t>
    </r>
    <r>
      <rPr>
        <b/>
        <sz val="10"/>
        <color indexed="10"/>
        <rFont val="Arial"/>
        <family val="2"/>
      </rPr>
      <t>NIET</t>
    </r>
    <r>
      <rPr>
        <sz val="10"/>
        <color indexed="10"/>
        <rFont val="Arial"/>
        <family val="2"/>
      </rPr>
      <t xml:space="preserve"> </t>
    </r>
    <r>
      <rPr>
        <b/>
        <sz val="10"/>
        <color indexed="10"/>
        <rFont val="Arial"/>
        <family val="2"/>
      </rPr>
      <t>OLYMPISCH</t>
    </r>
  </si>
  <si>
    <t>(bv 200H, 300m,600m, Mijl,uurloop)</t>
  </si>
  <si>
    <r>
      <rPr>
        <sz val="10"/>
        <color indexed="10"/>
        <rFont val="Arial"/>
        <family val="2"/>
      </rPr>
      <t>(NIET</t>
    </r>
    <r>
      <rPr>
        <sz val="10"/>
        <rFont val="Arial"/>
        <family val="2"/>
      </rPr>
      <t xml:space="preserve"> Interclub Cross/Ekiden)</t>
    </r>
  </si>
  <si>
    <t>BK Cross interclub</t>
  </si>
  <si>
    <t>BK Ekiden</t>
  </si>
  <si>
    <t>e-mailadres</t>
  </si>
  <si>
    <t>KERN</t>
  </si>
  <si>
    <t>12 = KVV veldlopen</t>
  </si>
  <si>
    <t>13 = KVV indoor</t>
  </si>
  <si>
    <t>15 = PK indoor</t>
  </si>
  <si>
    <t>16 = PK estafette</t>
  </si>
  <si>
    <t>17 = PK veldlopen</t>
  </si>
  <si>
    <t xml:space="preserve">3 = Estafettenrecord </t>
  </si>
  <si>
    <t>aantal  Belgische records</t>
  </si>
  <si>
    <t>vlgnr</t>
  </si>
  <si>
    <t>Omschrijving</t>
  </si>
  <si>
    <r>
      <t xml:space="preserve">   </t>
    </r>
    <r>
      <rPr>
        <b/>
        <sz val="10"/>
        <rFont val="Arial"/>
        <family val="2"/>
      </rPr>
      <t>aantal</t>
    </r>
    <r>
      <rPr>
        <sz val="10"/>
        <rFont val="Arial"/>
        <family val="2"/>
      </rPr>
      <t xml:space="preserve"> AVT Individuele clubrecords OLYMPISCHE proef </t>
    </r>
  </si>
  <si>
    <t>aantal / plaats / punten</t>
  </si>
  <si>
    <t>5 = Totaal  VAL indoor Jaarbestlijst</t>
  </si>
  <si>
    <t>6 = Totaal VAL outdoor Jaarbestlijst</t>
  </si>
  <si>
    <t>plaats(bij de eerste 8)  BK meerkamp</t>
  </si>
  <si>
    <t>deelname BK meerkamp        --&gt; vul 5 in                         --&gt;</t>
  </si>
  <si>
    <t>deelname BK veldlopen         --&gt;  vul 5 in                       --&gt;</t>
  </si>
  <si>
    <t>plaats interclub BK Veldlopen in JOUW CATEGORIE</t>
  </si>
  <si>
    <t>plaats interclub BK Veldlopen OVERALL</t>
  </si>
  <si>
    <t xml:space="preserve">    plaats  op BK veldlopen (individueel)         (enkel bij de eerste 10)</t>
  </si>
  <si>
    <t xml:space="preserve">    plaats BK marathon                                (enkel bij de eerste 10)</t>
  </si>
  <si>
    <t xml:space="preserve">    plaats BK 1/2 marathon                          (enkel bij de eerste 10)</t>
  </si>
  <si>
    <t xml:space="preserve">    plaats BK Berglopen                               (enkel bij de eerste 10)</t>
  </si>
  <si>
    <t xml:space="preserve">    plaats in de FINALE voor proef 1</t>
  </si>
  <si>
    <t xml:space="preserve">    plaats in de FINALE voor proef 3</t>
  </si>
  <si>
    <t xml:space="preserve">    plaats in de FINALE voor proef 2</t>
  </si>
  <si>
    <t>plaats KVV meerkamp                       (enkel bij de eerste 8)</t>
  </si>
  <si>
    <t xml:space="preserve">    plaats PK piste proef 1            (enkel bij de eerste 8)</t>
  </si>
  <si>
    <t xml:space="preserve">    plaats PK piste proef 2            (enkel bij de eerste 8)</t>
  </si>
  <si>
    <t xml:space="preserve">    plaats PK piste proef 3            (enkel bij de eerste 8)</t>
  </si>
  <si>
    <t xml:space="preserve">    plaats PK piste proef 4            (enkel bij de eerste 8)</t>
  </si>
  <si>
    <t xml:space="preserve">   plaats PK meerkamp               (enkel bij de eerste 8)</t>
  </si>
  <si>
    <t>De punten worden (automatisch) berekend in de witte velden</t>
  </si>
  <si>
    <t xml:space="preserve">    plaats PK indoor proef 1            (enkel bij de eerste 3)</t>
  </si>
  <si>
    <t xml:space="preserve">    plaats PK indoor proef 2            (enkel bij de eerste 3)</t>
  </si>
  <si>
    <t xml:space="preserve">    plaats PK estafette proef 1            (enkel bij de eerste 3)</t>
  </si>
  <si>
    <t xml:space="preserve">    plaats PK estafette proef 2            (enkel bij de eerste 3)</t>
  </si>
  <si>
    <t xml:space="preserve">    plaats in CC veldlopen of een Flanders Cup meeting           (enkel eerste 6)</t>
  </si>
  <si>
    <t>t</t>
  </si>
  <si>
    <t>leeg</t>
  </si>
  <si>
    <r>
      <t xml:space="preserve">   </t>
    </r>
    <r>
      <rPr>
        <b/>
        <sz val="10"/>
        <rFont val="Arial"/>
        <family val="2"/>
      </rPr>
      <t>aantal</t>
    </r>
    <r>
      <rPr>
        <sz val="10"/>
        <rFont val="Arial"/>
        <family val="2"/>
      </rPr>
      <t xml:space="preserve"> AVT Individuele clubrecords NIET OLYMPISCH proef</t>
    </r>
  </si>
  <si>
    <t>rij</t>
  </si>
  <si>
    <t>Totaal Interclub Cadetten &amp;Scholieren  of Masters</t>
  </si>
  <si>
    <t xml:space="preserve">    plaats                                  (enkel bij de eerste 6)</t>
  </si>
  <si>
    <t>OS,WK,EK piste AC                   --&gt;               vul 200 in per selectie                    --&gt;</t>
  </si>
  <si>
    <t>WK,EK Sch,Jun,Beloften, Mas     --&gt;               vul 50 in per selectie                     --&gt;</t>
  </si>
  <si>
    <t>WK,EK veld, 1/2 marathon,Berg   --&gt;               vul 25 in per selectie                     --&gt;</t>
  </si>
  <si>
    <t>Interland Sch-Jun-Beloften, Mas    --&gt;    vul 15 in  per selectie                --&gt;</t>
  </si>
  <si>
    <t xml:space="preserve">    plaats                                     (enkel bij de eerste 8)</t>
  </si>
  <si>
    <t>CC EINDKLASSEMENT</t>
  </si>
  <si>
    <t>plaats eindklassment CC</t>
  </si>
  <si>
    <t>punten eindklassment CC</t>
  </si>
  <si>
    <r>
      <t xml:space="preserve">aant aanw op AVT </t>
    </r>
    <r>
      <rPr>
        <sz val="10"/>
        <color indexed="10"/>
        <rFont val="Arial"/>
        <family val="2"/>
      </rPr>
      <t>MEETINGS</t>
    </r>
  </si>
  <si>
    <r>
      <t xml:space="preserve">aant aanw op AVT </t>
    </r>
    <r>
      <rPr>
        <sz val="10"/>
        <color indexed="10"/>
        <rFont val="Arial"/>
        <family val="2"/>
      </rPr>
      <t>INDOORMEETINGS</t>
    </r>
  </si>
  <si>
    <r>
      <t xml:space="preserve">aant aanw op AVT </t>
    </r>
    <r>
      <rPr>
        <b/>
        <sz val="10"/>
        <color indexed="10"/>
        <rFont val="Arial"/>
        <family val="2"/>
      </rPr>
      <t>JOGGINGS</t>
    </r>
  </si>
  <si>
    <t>Indoor</t>
  </si>
  <si>
    <t>Olympisch</t>
  </si>
  <si>
    <t>Niet Olympisch</t>
  </si>
  <si>
    <t>Outdoor</t>
  </si>
  <si>
    <t>60h</t>
  </si>
  <si>
    <t>HOOG</t>
  </si>
  <si>
    <t>VER</t>
  </si>
  <si>
    <t>HSS</t>
  </si>
  <si>
    <t>POLSSTOK</t>
  </si>
  <si>
    <t>KOGEL</t>
  </si>
  <si>
    <t>100H</t>
  </si>
  <si>
    <t>110H</t>
  </si>
  <si>
    <t>MIJL</t>
  </si>
  <si>
    <t>300H</t>
  </si>
  <si>
    <t>400H</t>
  </si>
  <si>
    <t>3000ST</t>
  </si>
  <si>
    <t>2 MIJL</t>
  </si>
  <si>
    <t>UURLOOP</t>
  </si>
  <si>
    <t>DISCUS</t>
  </si>
  <si>
    <t>SPEER</t>
  </si>
  <si>
    <t>HAMER</t>
  </si>
  <si>
    <t>1500ST (CAD)</t>
  </si>
  <si>
    <t>2000ST (SCH)</t>
  </si>
  <si>
    <t>200H</t>
  </si>
  <si>
    <t>2000ST (SEN)</t>
  </si>
  <si>
    <t>5KAMP</t>
  </si>
  <si>
    <t>7KAMP</t>
  </si>
  <si>
    <t>10KAMP</t>
  </si>
  <si>
    <t>6KAMP (CAD V)</t>
  </si>
  <si>
    <t>8KAMP (CAD M)</t>
  </si>
  <si>
    <t>MARATHON</t>
  </si>
  <si>
    <t>HALVE MARATHON</t>
  </si>
  <si>
    <t>POLS</t>
  </si>
  <si>
    <t>x</t>
  </si>
  <si>
    <t>60H</t>
  </si>
  <si>
    <t>Proef</t>
  </si>
  <si>
    <t>deelname BK Beloften           --&gt;  vul 5 in (voor deelname aan kampioenschap)          --&gt;</t>
  </si>
  <si>
    <r>
      <t xml:space="preserve">was je </t>
    </r>
    <r>
      <rPr>
        <b/>
        <sz val="10"/>
        <rFont val="Arial"/>
        <family val="2"/>
      </rPr>
      <t>geselecteerd  en aanwezig</t>
    </r>
    <r>
      <rPr>
        <sz val="10"/>
        <rFont val="Arial"/>
        <family val="2"/>
      </rPr>
      <t xml:space="preserve"> voor de interclub  AC  --&gt; vul 35   --&gt;</t>
    </r>
  </si>
  <si>
    <r>
      <t xml:space="preserve">was je </t>
    </r>
    <r>
      <rPr>
        <b/>
        <sz val="10"/>
        <rFont val="Arial"/>
        <family val="2"/>
      </rPr>
      <t xml:space="preserve">geselecteerd en aanwezig </t>
    </r>
    <r>
      <rPr>
        <sz val="10"/>
        <rFont val="Arial"/>
        <family val="2"/>
      </rPr>
      <t>voor de interclub  Cad&amp;Sch of Masters          --&gt; vul 25   --&gt;</t>
    </r>
  </si>
  <si>
    <t>Interland AC                                 --&gt;    vul 25 in per selectie                 --&gt;</t>
  </si>
  <si>
    <t>80H</t>
  </si>
  <si>
    <t>Punten worden - per deelgebied - opgeteld in de donker gele velden (totaal staat onderaan)</t>
  </si>
  <si>
    <t>Vul de groene en blauwe velden in die VOOR JOU van toepassing zijn</t>
  </si>
  <si>
    <t>8 = BK veldlopen - marathon - 1/2 marathon - berglopen</t>
  </si>
  <si>
    <t>TOTAAL PUNTEN voor PRESTATIES</t>
  </si>
  <si>
    <t>TOTAAL PUNTEN voor DEELNAMES</t>
  </si>
  <si>
    <t>19 = internationale wedstrijd</t>
  </si>
  <si>
    <t>20 = Interlandselectie</t>
  </si>
  <si>
    <t>21 = selectie interclub</t>
  </si>
  <si>
    <t xml:space="preserve">24 = deelnames AVT pistemeetings / indoormeetings / joggings </t>
  </si>
  <si>
    <t>DEEL 1 : PUNTEN VOOR PRESTATIES</t>
  </si>
  <si>
    <t>deel 4  :   kruis proeven aan waar jij de beste AVT prestatie hebt</t>
  </si>
  <si>
    <t>DEEL 2 : PUNTEN VOOR DEELNAMES AAN AVT ORGANISATIES of AAN CLUB ACTIVITEITEN</t>
  </si>
  <si>
    <r>
      <t xml:space="preserve">    plaats in de </t>
    </r>
    <r>
      <rPr>
        <b/>
        <sz val="10"/>
        <rFont val="Arial"/>
        <family val="2"/>
      </rPr>
      <t>FINALE</t>
    </r>
    <r>
      <rPr>
        <sz val="10"/>
        <rFont val="Arial"/>
        <family val="2"/>
      </rPr>
      <t xml:space="preserve"> voor proef 1                    Kol D : vul een proef in ; Kol E : vul de  plaats in </t>
    </r>
  </si>
  <si>
    <r>
      <t xml:space="preserve">    plaats in de </t>
    </r>
    <r>
      <rPr>
        <b/>
        <sz val="10"/>
        <rFont val="Arial"/>
        <family val="2"/>
      </rPr>
      <t>FINALE</t>
    </r>
    <r>
      <rPr>
        <sz val="10"/>
        <rFont val="Arial"/>
        <family val="2"/>
      </rPr>
      <t xml:space="preserve"> voor proef 2                    Kol D : vul een proef in ; Kol E : vul de  plaats in </t>
    </r>
  </si>
  <si>
    <r>
      <t xml:space="preserve">    plaats in de </t>
    </r>
    <r>
      <rPr>
        <b/>
        <sz val="10"/>
        <rFont val="Arial"/>
        <family val="2"/>
      </rPr>
      <t>FINALE</t>
    </r>
    <r>
      <rPr>
        <sz val="10"/>
        <rFont val="Arial"/>
        <family val="2"/>
      </rPr>
      <t xml:space="preserve"> voor proef 3                    Kol D : vul een proef in ; Kol E : vul de  plaats in </t>
    </r>
  </si>
  <si>
    <t>deelname BK meerkamp  indoor       --&gt; vul 5 in                                --&gt;</t>
  </si>
  <si>
    <t>Estafetten</t>
  </si>
  <si>
    <t>4x100</t>
  </si>
  <si>
    <t>4x200</t>
  </si>
  <si>
    <t>4x400</t>
  </si>
  <si>
    <t>4x800</t>
  </si>
  <si>
    <t>4x1500</t>
  </si>
  <si>
    <t>deelname BK piste            --&gt;  vul 5 in (per kampioenschap, NIET per proef )         --&gt;</t>
  </si>
  <si>
    <t>deelname BK indoor                     --&gt;  vul 5 in (per kampioenschap, NIET per proef )            --&gt;</t>
  </si>
  <si>
    <t xml:space="preserve">    plaats BK EKIDEN                           (enkel vrouwen of mannen ploeg en enkel bij de eerste 8)</t>
  </si>
  <si>
    <t xml:space="preserve">(Opmerking Ekiden mixed teams is geen BK) </t>
  </si>
  <si>
    <t>deelname KVV piste                    --&gt;  vul 4 in (per kampioenschap, NIET per proef)            --&gt;</t>
  </si>
  <si>
    <t>deelname                                  --&gt;              vul 4 in                            --&gt;</t>
  </si>
  <si>
    <t>deelname meerkamp                  --&gt;               vul 4 in                          --&gt;</t>
  </si>
  <si>
    <t>deelname KVV indoor            --&gt;  vul 4 in (per kampioenschap, NIET per proef                  --&gt;</t>
  </si>
  <si>
    <t>deelname BK/KVV meerkamp    --&gt;                   vul 4                        --&gt;</t>
  </si>
  <si>
    <t>18 = Crosscup of Flanders Cup</t>
  </si>
  <si>
    <t xml:space="preserve">punten behaald door de ploeg                               </t>
  </si>
  <si>
    <t>--&gt; het AVT secretariaat vult dit voor jou in</t>
  </si>
  <si>
    <t xml:space="preserve">Deelname PK Estafette                    </t>
  </si>
  <si>
    <t xml:space="preserve">        --&gt;      vul 5  in als je hebt deelgenomen aanhet PK Estafette           --&gt;</t>
  </si>
  <si>
    <t xml:space="preserve">aantal AVT atleten (inclusief aanwezige reserven)                   </t>
  </si>
  <si>
    <t xml:space="preserve">aantal AVT atleten (inclusief aanwezige reserven)                  </t>
  </si>
  <si>
    <t>vlgnr2</t>
  </si>
  <si>
    <t>...</t>
  </si>
  <si>
    <t xml:space="preserve">plaats op de VAL indoor Jaarbestlijst voor proef 1 : Kol D : vul een proef in ; Kol E : vul de  plaats in </t>
  </si>
  <si>
    <t xml:space="preserve">plaats op de VAL indoor Jaarbestlijst voor proef 2 : Kol D : vul een proef in ; Kol E : vul de  plaats in </t>
  </si>
  <si>
    <t xml:space="preserve">plaats op de VAL indoor Jaarbestlijst voor proef 3 : Kol D : vul een proef in ; Kol E : vul de  plaats in </t>
  </si>
  <si>
    <t xml:space="preserve">plaats op de VAL indoor Jaarbestlijst voor proef 4 : Kol D : vul een proef in ; Kol E : vul de  plaats in </t>
  </si>
  <si>
    <t xml:space="preserve">    plaats op de VAL Outdoor Jaarbestlijst voor proef 1 OLYMPISCH: proef in Kol D; plaats in kol E</t>
  </si>
  <si>
    <t xml:space="preserve">    plaats op de VAL Outdoor Jaarbestlijst proef 2 OLYMPISCH: proef in Kol D; plaats in kol E</t>
  </si>
  <si>
    <t xml:space="preserve">    plaats op de VAL Outdoor Jaarbestlijst proef 3 OLYMPISCH: proef in Kol D; plaats in kol E</t>
  </si>
  <si>
    <t xml:space="preserve">    plaats op de VAL Outdoor Jaarbestlijst proef 4 OLYMPISCH: proef in Kol D; plaats in kol E</t>
  </si>
  <si>
    <r>
      <t xml:space="preserve">    plaats op de VAL outdoor Jaarbestlijst proef 1</t>
    </r>
    <r>
      <rPr>
        <b/>
        <sz val="10"/>
        <color indexed="10"/>
        <rFont val="Arial"/>
        <family val="2"/>
      </rPr>
      <t xml:space="preserve"> NIET OLYMPISCH: </t>
    </r>
    <r>
      <rPr>
        <sz val="10"/>
        <rFont val="Arial"/>
        <family val="2"/>
      </rPr>
      <t>proef in Kol D; plaats in kol E</t>
    </r>
  </si>
  <si>
    <r>
      <t xml:space="preserve">    plaats op de VAL outdoor Jaarbestlijst proef 2</t>
    </r>
    <r>
      <rPr>
        <b/>
        <sz val="10"/>
        <color indexed="10"/>
        <rFont val="Arial"/>
        <family val="2"/>
      </rPr>
      <t xml:space="preserve"> NIET OLYMPISCH: </t>
    </r>
    <r>
      <rPr>
        <sz val="10"/>
        <rFont val="Arial"/>
        <family val="2"/>
      </rPr>
      <t>proef in kol D; plaats in kol E</t>
    </r>
  </si>
  <si>
    <r>
      <t xml:space="preserve">    plaats op de VAL outdoor Jaarbestlijst proef 3</t>
    </r>
    <r>
      <rPr>
        <b/>
        <sz val="10"/>
        <color indexed="10"/>
        <rFont val="Arial"/>
        <family val="2"/>
      </rPr>
      <t xml:space="preserve"> NIET OLYMPISCH:  </t>
    </r>
    <r>
      <rPr>
        <sz val="10"/>
        <rFont val="Arial"/>
        <family val="2"/>
      </rPr>
      <t>proef in kol D; plaats in kol E</t>
    </r>
  </si>
  <si>
    <t xml:space="preserve">    plaats  in de FINALE voor proef 1                 Kol D : vul de proef in ; Kol E : vul de  plaats in </t>
  </si>
  <si>
    <t xml:space="preserve">    plaats  in de FINALE voor proef 2                 Kol D : vul de proef in ; Kol E : vul de  plaats in </t>
  </si>
  <si>
    <t xml:space="preserve">    plaats  in de FINALE voor proef 3                 Kol D : vul de proef in ; Kol E : vul de  plaats in </t>
  </si>
  <si>
    <t xml:space="preserve">    plaats  in de FINALE voor proef 4                 Kol D : vul de proef in ; Kol E : vul de  plaats in </t>
  </si>
  <si>
    <t xml:space="preserve">plaats  in de FINALE BK beloften proef 1           Kol D : vul de proef in ; Kol E : vul de  plaats in </t>
  </si>
  <si>
    <t xml:space="preserve">plaats  in de FINALE BK beloften proef 2           Kol D : vul de proef in ; Kol E : vul de  plaats in </t>
  </si>
  <si>
    <t xml:space="preserve">        --&gt;      vul 5 punten in als je hebt deelgenomen aan de CrossCup Relays       --&gt;</t>
  </si>
  <si>
    <t xml:space="preserve">        --&gt;      vul 5 punten in als je hebt deelgenomen aan het PK veldlopen             --&gt;</t>
  </si>
  <si>
    <t>Olympisch afgeschaft in 2021 (alle indoor = Niet Olympisch)</t>
  </si>
  <si>
    <t>Indoorranglijsten Olympische proeven is afgeschaft in 2021 (alle indoorproeven worden beschouwd als NIET Olympisch)</t>
  </si>
  <si>
    <r>
      <rPr>
        <b/>
        <i/>
        <strike/>
        <sz val="10"/>
        <color indexed="53"/>
        <rFont val="Arial"/>
        <family val="2"/>
      </rPr>
      <t>aantal</t>
    </r>
    <r>
      <rPr>
        <i/>
        <strike/>
        <sz val="10"/>
        <color indexed="53"/>
        <rFont val="Arial"/>
        <family val="2"/>
      </rPr>
      <t xml:space="preserve"> eerste plaatsen op AVT INDOOR ranglijsten OLYMPISCHE proef (10p)</t>
    </r>
  </si>
  <si>
    <t>nvt</t>
  </si>
  <si>
    <t>14 = PK piste</t>
  </si>
  <si>
    <t>4 = AVT beste jaarprestatie INDOOR + OUTDOOR</t>
  </si>
  <si>
    <r>
      <rPr>
        <b/>
        <sz val="10"/>
        <rFont val="Arial"/>
        <family val="2"/>
      </rPr>
      <t>aantal</t>
    </r>
    <r>
      <rPr>
        <sz val="10"/>
        <rFont val="Arial"/>
        <family val="2"/>
      </rPr>
      <t xml:space="preserve"> eerste plaatsen op AVT INDOOR ranglijsten </t>
    </r>
    <r>
      <rPr>
        <sz val="10"/>
        <color indexed="10"/>
        <rFont val="Arial"/>
        <family val="2"/>
      </rPr>
      <t>NIET OLYMPISCH</t>
    </r>
    <r>
      <rPr>
        <sz val="10"/>
        <rFont val="Arial"/>
        <family val="2"/>
      </rPr>
      <t xml:space="preserve"> (5p)
(in de tabellen hiernaast : kruis de proeven aan waarvoor jij de beste AVT prestatie hebt geleverd)
(het aantal wordt automatisch opgeteld in de blauwe vakjes in kol E)</t>
    </r>
  </si>
  <si>
    <r>
      <rPr>
        <b/>
        <sz val="10"/>
        <rFont val="Arial"/>
        <family val="2"/>
      </rPr>
      <t>aantal</t>
    </r>
    <r>
      <rPr>
        <sz val="10"/>
        <rFont val="Arial"/>
        <family val="2"/>
      </rPr>
      <t xml:space="preserve"> eerste plaatsen op AVT OUTDOOR ranglijsten OLYMPISCH (10p)
( in de tabellen hiernaast: kruis de proeven aan waarvoor jij de beste AVT prestatie hebt geleverd)</t>
    </r>
  </si>
  <si>
    <r>
      <rPr>
        <b/>
        <sz val="10"/>
        <rFont val="Arial"/>
        <family val="2"/>
      </rPr>
      <t>aantal</t>
    </r>
    <r>
      <rPr>
        <sz val="10"/>
        <rFont val="Arial"/>
        <family val="2"/>
      </rPr>
      <t xml:space="preserve"> eerste plaatsen op AVT OUTDOOR ranglijsten </t>
    </r>
    <r>
      <rPr>
        <sz val="10"/>
        <color indexed="10"/>
        <rFont val="Arial"/>
        <family val="2"/>
      </rPr>
      <t>NIET OLYMPISCH</t>
    </r>
    <r>
      <rPr>
        <sz val="10"/>
        <rFont val="Arial"/>
        <family val="2"/>
      </rPr>
      <t xml:space="preserve"> (5p)
( in de tabellen hiernaast: kruis de proeven aan waarvoor jij de beste AVT prestatie hebt geleverd)</t>
    </r>
  </si>
  <si>
    <t>PK Piste</t>
  </si>
  <si>
    <t>4KAMP</t>
  </si>
  <si>
    <t>6KAMP</t>
  </si>
  <si>
    <r>
      <t xml:space="preserve">punten CC veldlopen </t>
    </r>
    <r>
      <rPr>
        <b/>
        <sz val="10"/>
        <rFont val="Arial"/>
        <family val="2"/>
      </rPr>
      <t xml:space="preserve">of Flanders Cup               </t>
    </r>
  </si>
  <si>
    <t>CrossCupOFFlandersCup</t>
  </si>
  <si>
    <t>CC</t>
  </si>
  <si>
    <t>FC</t>
  </si>
  <si>
    <t>1 = Belgisch record</t>
  </si>
  <si>
    <t xml:space="preserve">2 = AVT clubrecord </t>
  </si>
  <si>
    <t xml:space="preserve">    plaats  bij de eerste 8                                                                     Kol E : vul de  plaats in </t>
  </si>
  <si>
    <t xml:space="preserve">        --&gt;      vul 10 punten in als je hebt deelgenomen aan de interclub/ BVV            --&gt;</t>
  </si>
  <si>
    <t>27 december Sylverstemeeting          --&gt; zet een "1" in het blauwe vak als je hebt deelgenomen  --&gt;</t>
  </si>
  <si>
    <r>
      <t>deelname BK estafette                  --&gt;  vul 5 in (</t>
    </r>
    <r>
      <rPr>
        <b/>
        <sz val="10"/>
        <rFont val="Arial"/>
        <family val="2"/>
      </rPr>
      <t>PER kampioenschap</t>
    </r>
    <r>
      <rPr>
        <sz val="10"/>
        <rFont val="Arial"/>
        <family val="2"/>
      </rPr>
      <t>, NIET per proef)              --&gt;</t>
    </r>
  </si>
  <si>
    <t xml:space="preserve">    plaats in de FINALE voor proef 4</t>
  </si>
  <si>
    <t xml:space="preserve">Deelname CrossCup Relays - PK Veldlopen - Interclub(BVV) -  </t>
  </si>
  <si>
    <r>
      <t xml:space="preserve">deelname BK </t>
    </r>
    <r>
      <rPr>
        <b/>
        <sz val="10"/>
        <rFont val="Arial"/>
        <family val="2"/>
      </rPr>
      <t>Beloften</t>
    </r>
    <r>
      <rPr>
        <sz val="10"/>
        <rFont val="Arial"/>
        <family val="2"/>
      </rPr>
      <t xml:space="preserve">    &gt;  vul 5 in (voor deelname aan kampioenschap)          --&gt;</t>
    </r>
  </si>
  <si>
    <t>1 februari Midwinterjogging Hasselt            --&gt; zet een "1" in het blauwe vak als je hebt deelgenomen  --&gt;</t>
  </si>
  <si>
    <t>15 maart Vijverrun Heusden-Zolder              --&gt; zet een "1" in het blauwe vak als je hebt deelgenomen  --&gt;</t>
  </si>
  <si>
    <t>6 december Open meeting               --&gt; zet een "1" in het blauwe vak als je hebt deelgenomen  --&gt;</t>
  </si>
  <si>
    <t>19 december Kerstmeeting               --&gt; zet een "1" in het blauwe vak als je hebt deelgenomen  --&gt;</t>
  </si>
  <si>
    <t>7 februari Open meeting                   --&gt; zet een "1" in het blauwe vak als je hebt deelgenomen  --&gt;</t>
  </si>
  <si>
    <t>21 februari Open meeting                 --&gt; zet een "1" in het blauwe vak als je hebt deelgenomen  --&gt;</t>
  </si>
  <si>
    <t>13 maart Open meeting               --&gt; zet een "1" in het blauwe vak als je hebt deelgenomen  --&gt;</t>
  </si>
  <si>
    <r>
      <rPr>
        <b/>
        <sz val="10"/>
        <rFont val="Arial"/>
        <family val="2"/>
      </rPr>
      <t xml:space="preserve">3 mei Open meeting Hasselt   </t>
    </r>
    <r>
      <rPr>
        <sz val="10"/>
        <rFont val="Arial"/>
        <family val="2"/>
      </rPr>
      <t xml:space="preserve">      --&gt; zet een "1" in het blauwe vak als je hebt deelgenomen  --&gt;</t>
    </r>
  </si>
  <si>
    <r>
      <rPr>
        <b/>
        <sz val="10"/>
        <rFont val="Arial"/>
        <family val="2"/>
      </rPr>
      <t xml:space="preserve">23 mei Open meeting Hechtel </t>
    </r>
    <r>
      <rPr>
        <sz val="10"/>
        <rFont val="Arial"/>
        <family val="2"/>
      </rPr>
      <t xml:space="preserve">       --&gt; zet een "1" in het blauwe vak als je hebt deelgenomen  --&gt;</t>
    </r>
  </si>
  <si>
    <r>
      <rPr>
        <b/>
        <sz val="10"/>
        <rFont val="Arial"/>
        <family val="2"/>
      </rPr>
      <t>12 juli Polsstok meeting Heusden</t>
    </r>
    <r>
      <rPr>
        <sz val="10"/>
        <rFont val="Arial"/>
        <family val="2"/>
      </rPr>
      <t>--&gt; zet een "1" in het blauwe vak als je hebt deelgenomen  --&gt;</t>
    </r>
  </si>
  <si>
    <r>
      <rPr>
        <b/>
        <sz val="10"/>
        <rFont val="Arial"/>
        <family val="2"/>
      </rPr>
      <t xml:space="preserve">18 juli Nacht van de Atletiek  </t>
    </r>
    <r>
      <rPr>
        <sz val="10"/>
        <rFont val="Arial"/>
        <family val="2"/>
      </rPr>
      <t xml:space="preserve">            --&gt; zet een "1" in het blauwe vak als je hebt deelgenomen  --&gt;</t>
    </r>
  </si>
  <si>
    <r>
      <rPr>
        <b/>
        <sz val="10"/>
        <rFont val="Arial"/>
        <family val="2"/>
      </rPr>
      <t xml:space="preserve">16 augustus open meeting Heusden  </t>
    </r>
    <r>
      <rPr>
        <sz val="10"/>
        <rFont val="Arial"/>
        <family val="2"/>
      </rPr>
      <t xml:space="preserve">         --&gt; zet een "1" in het blauwe vak als je hebt deelgenomen  --&gt;</t>
    </r>
  </si>
  <si>
    <t>Seizoen 2025-2026</t>
  </si>
  <si>
    <t>20 juni Midsummer Trail Event Oudsbergen  --&gt; zet een "1" in het blauwe vak als je hebt deelgenomen  --&gt;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</si>
</sst>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10"/>
      <name val="Arial"/>
      <family val="2"/>
    </font>
    <font>
      <sz val="10"/>
      <name val="Arial"/>
      <family val="2"/>
    </font>
    <font>
      <sz val="10"/>
      <color indexed="10"/>
      <name val="Arial"/>
      <family val="2"/>
    </font>
    <font>
      <b/>
      <sz val="10"/>
      <name val="Arial"/>
      <family val="2"/>
    </font>
    <font>
      <sz val="8"/>
      <name val="Arial"/>
      <family val="2"/>
    </font>
    <font>
      <sz val="10"/>
      <color indexed="10"/>
      <name val="Arial"/>
      <family val="2"/>
    </font>
    <font>
      <sz val="8"/>
      <name val="Arial"/>
      <family val="2"/>
    </font>
    <font>
      <strike/>
      <sz val="10"/>
      <name val="Arial"/>
      <family val="2"/>
    </font>
    <font>
      <b/>
      <sz val="10"/>
      <color indexed="10"/>
      <name val="Arial"/>
      <family val="2"/>
    </font>
    <font>
      <b/>
      <sz val="10"/>
      <color indexed="17"/>
      <name val="Arial"/>
      <family val="2"/>
    </font>
    <font>
      <b/>
      <sz val="14"/>
      <name val="Arial"/>
      <family val="2"/>
    </font>
    <font>
      <b/>
      <sz val="12"/>
      <name val="Arial"/>
      <family val="2"/>
    </font>
    <font>
      <b/>
      <sz val="14"/>
      <color indexed="10"/>
      <name val="Calibri"/>
      <family val="2"/>
    </font>
    <font>
      <b/>
      <sz val="18"/>
      <name val="Arial"/>
      <family val="2"/>
    </font>
    <font>
      <b/>
      <sz val="16"/>
      <name val="Arial"/>
      <family val="2"/>
    </font>
    <font>
      <b/>
      <strike/>
      <sz val="10"/>
      <name val="Arial"/>
      <family val="2"/>
    </font>
    <font>
      <i/>
      <strike/>
      <sz val="10"/>
      <color indexed="53"/>
      <name val="Arial"/>
      <family val="2"/>
    </font>
    <font>
      <b/>
      <i/>
      <strike/>
      <sz val="10"/>
      <color indexed="53"/>
      <name val="Arial"/>
      <family val="2"/>
    </font>
    <font>
      <b/>
      <sz val="10"/>
      <color theme="0"/>
      <name val="Arial"/>
      <family val="2"/>
    </font>
    <font>
      <b/>
      <sz val="10"/>
      <color rgb="FFFF0000"/>
      <name val="Arial"/>
      <family val="2"/>
    </font>
    <font>
      <i/>
      <sz val="10"/>
      <color theme="9" tint="-0.249977111117893"/>
      <name val="Arial"/>
      <family val="2"/>
    </font>
    <font>
      <i/>
      <strike/>
      <sz val="10"/>
      <color theme="9" tint="-0.249977111117893"/>
      <name val="Arial"/>
      <family val="2"/>
    </font>
    <font>
      <b/>
      <sz val="9"/>
      <color rgb="FFFF0000"/>
      <name val="Arial"/>
      <family val="2"/>
    </font>
    <font>
      <b/>
      <sz val="12"/>
      <color rgb="FFFF0000"/>
      <name val="Arial"/>
      <family val="2"/>
    </font>
    <font>
      <b/>
      <sz val="14"/>
      <color rgb="FFFF0000"/>
      <name val="Arial"/>
      <family val="2"/>
    </font>
    <font>
      <sz val="8"/>
      <color theme="1" tint="0.499984740745262"/>
      <name val="Arial"/>
      <family val="2"/>
    </font>
  </fonts>
  <fills count="10">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9"/>
        <bgColor indexed="64"/>
      </patternFill>
    </fill>
    <fill>
      <patternFill patternType="solid">
        <fgColor theme="7" tint="0.59999389629810485"/>
        <bgColor indexed="64"/>
      </patternFill>
    </fill>
  </fills>
  <borders count="55">
    <border>
      <left/>
      <right/>
      <top/>
      <bottom/>
      <diagonal/>
    </border>
    <border>
      <left style="medium">
        <color indexed="64"/>
      </left>
      <right style="thin">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top style="medium">
        <color indexed="64"/>
      </top>
      <bottom style="medium">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ck">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ck">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cellStyleXfs>
  <cellXfs count="192">
    <xf numFmtId="0" fontId="0" fillId="0" borderId="0" xfId="0"/>
    <xf numFmtId="0" fontId="0" fillId="0" borderId="0" xfId="0" applyAlignment="1">
      <alignment horizontal="center"/>
    </xf>
    <xf numFmtId="0" fontId="2" fillId="0" borderId="0" xfId="0" applyFont="1"/>
    <xf numFmtId="0" fontId="8" fillId="0" borderId="0" xfId="0" applyFont="1"/>
    <xf numFmtId="0" fontId="2" fillId="0" borderId="0" xfId="1"/>
    <xf numFmtId="0" fontId="1" fillId="0" borderId="0" xfId="0" applyFont="1"/>
    <xf numFmtId="0" fontId="12" fillId="0" borderId="0" xfId="0" applyFont="1" applyAlignment="1">
      <alignment horizontal="left"/>
    </xf>
    <xf numFmtId="0" fontId="12" fillId="4" borderId="1" xfId="0" applyFont="1" applyFill="1" applyBorder="1" applyAlignment="1">
      <alignment horizontal="right"/>
    </xf>
    <xf numFmtId="0" fontId="0" fillId="0" borderId="2" xfId="0" applyBorder="1" applyAlignment="1">
      <alignment horizontal="center"/>
    </xf>
    <xf numFmtId="0" fontId="4" fillId="4" borderId="3" xfId="0" applyFont="1" applyFill="1" applyBorder="1" applyAlignment="1">
      <alignment horizontal="center"/>
    </xf>
    <xf numFmtId="0" fontId="0" fillId="4" borderId="4" xfId="0" applyFill="1" applyBorder="1"/>
    <xf numFmtId="0" fontId="0" fillId="0" borderId="5" xfId="0" applyBorder="1" applyAlignment="1">
      <alignment horizontal="center"/>
    </xf>
    <xf numFmtId="0" fontId="6" fillId="0" borderId="6" xfId="0" applyFont="1" applyBorder="1"/>
    <xf numFmtId="0" fontId="14" fillId="5" borderId="7" xfId="0" applyFont="1" applyFill="1" applyBorder="1" applyAlignment="1">
      <alignment horizontal="right"/>
    </xf>
    <xf numFmtId="0" fontId="0" fillId="0" borderId="8" xfId="0" applyBorder="1" applyAlignment="1">
      <alignment horizontal="center"/>
    </xf>
    <xf numFmtId="0" fontId="0" fillId="0" borderId="9" xfId="0" applyBorder="1" applyAlignment="1">
      <alignment horizontal="center"/>
    </xf>
    <xf numFmtId="0" fontId="1" fillId="0" borderId="10" xfId="0" applyFont="1" applyBorder="1" applyAlignment="1">
      <alignment horizontal="left"/>
    </xf>
    <xf numFmtId="0" fontId="12" fillId="0" borderId="11" xfId="0" applyFont="1" applyBorder="1" applyAlignment="1">
      <alignment horizontal="right"/>
    </xf>
    <xf numFmtId="0" fontId="4" fillId="0" borderId="6" xfId="0" applyFont="1" applyBorder="1"/>
    <xf numFmtId="0" fontId="0" fillId="5" borderId="12" xfId="0" applyFill="1" applyBorder="1" applyProtection="1">
      <protection locked="0"/>
    </xf>
    <xf numFmtId="0" fontId="1" fillId="5" borderId="13" xfId="0" applyFont="1" applyFill="1" applyBorder="1" applyProtection="1">
      <protection locked="0"/>
    </xf>
    <xf numFmtId="0" fontId="0" fillId="5" borderId="6" xfId="0" applyFill="1" applyBorder="1" applyProtection="1">
      <protection locked="0"/>
    </xf>
    <xf numFmtId="0" fontId="0" fillId="5" borderId="13" xfId="0" applyFill="1" applyBorder="1" applyProtection="1">
      <protection locked="0"/>
    </xf>
    <xf numFmtId="0" fontId="1" fillId="5" borderId="6" xfId="0" applyFont="1" applyFill="1" applyBorder="1" applyProtection="1">
      <protection locked="0"/>
    </xf>
    <xf numFmtId="0" fontId="6" fillId="5" borderId="6" xfId="0" applyFont="1" applyFill="1" applyBorder="1" applyProtection="1">
      <protection locked="0"/>
    </xf>
    <xf numFmtId="0" fontId="0" fillId="0" borderId="14" xfId="0" applyBorder="1"/>
    <xf numFmtId="0" fontId="0" fillId="0" borderId="14" xfId="0" applyBorder="1" applyAlignment="1">
      <alignment horizontal="center"/>
    </xf>
    <xf numFmtId="0" fontId="1" fillId="0" borderId="10" xfId="0" applyFont="1" applyBorder="1" applyAlignment="1">
      <alignment horizontal="center"/>
    </xf>
    <xf numFmtId="0" fontId="4" fillId="0" borderId="10" xfId="0" applyFont="1" applyBorder="1" applyAlignment="1">
      <alignment horizontal="left"/>
    </xf>
    <xf numFmtId="0" fontId="2" fillId="0" borderId="10" xfId="0" applyFont="1" applyBorder="1" applyAlignment="1">
      <alignment horizontal="left"/>
    </xf>
    <xf numFmtId="0" fontId="4" fillId="0" borderId="15" xfId="0" applyFont="1" applyBorder="1" applyAlignment="1">
      <alignment horizontal="left"/>
    </xf>
    <xf numFmtId="0" fontId="0" fillId="0" borderId="15" xfId="0" applyBorder="1"/>
    <xf numFmtId="0" fontId="1" fillId="0" borderId="16" xfId="0" applyFont="1" applyBorder="1" applyAlignment="1">
      <alignment horizontal="center"/>
    </xf>
    <xf numFmtId="0" fontId="4" fillId="4" borderId="17" xfId="0" applyFont="1" applyFill="1" applyBorder="1" applyAlignment="1">
      <alignment horizontal="left"/>
    </xf>
    <xf numFmtId="0" fontId="6" fillId="0" borderId="15" xfId="0" applyFont="1" applyBorder="1"/>
    <xf numFmtId="0" fontId="2" fillId="0" borderId="16" xfId="0" applyFont="1" applyBorder="1" applyAlignment="1">
      <alignment horizontal="center"/>
    </xf>
    <xf numFmtId="0" fontId="1" fillId="0" borderId="16" xfId="0" applyFont="1" applyBorder="1" applyAlignment="1">
      <alignment horizontal="left"/>
    </xf>
    <xf numFmtId="0" fontId="2" fillId="0" borderId="15" xfId="0" applyFont="1" applyBorder="1" applyAlignment="1">
      <alignment horizontal="left"/>
    </xf>
    <xf numFmtId="0" fontId="1" fillId="0" borderId="18" xfId="0" applyFont="1" applyBorder="1" applyAlignment="1">
      <alignment horizontal="left"/>
    </xf>
    <xf numFmtId="0" fontId="1" fillId="0" borderId="15" xfId="0" applyFont="1" applyBorder="1" applyAlignment="1">
      <alignment horizontal="left"/>
    </xf>
    <xf numFmtId="1" fontId="0" fillId="0" borderId="15" xfId="0" applyNumberFormat="1" applyBorder="1"/>
    <xf numFmtId="0" fontId="19" fillId="0" borderId="15" xfId="0" applyFont="1" applyBorder="1" applyAlignment="1">
      <alignment horizontal="center"/>
    </xf>
    <xf numFmtId="0" fontId="4" fillId="3" borderId="10" xfId="0" applyFont="1" applyFill="1" applyBorder="1" applyAlignment="1">
      <alignment horizontal="left"/>
    </xf>
    <xf numFmtId="0" fontId="9" fillId="4" borderId="4" xfId="0" applyFont="1" applyFill="1" applyBorder="1"/>
    <xf numFmtId="0" fontId="3" fillId="4" borderId="4" xfId="0" applyFont="1" applyFill="1" applyBorder="1"/>
    <xf numFmtId="0" fontId="1" fillId="6" borderId="10" xfId="0" applyFont="1" applyFill="1" applyBorder="1"/>
    <xf numFmtId="0" fontId="1" fillId="0" borderId="10" xfId="0" applyFont="1" applyBorder="1"/>
    <xf numFmtId="0" fontId="1" fillId="0" borderId="0" xfId="0" applyFont="1" applyAlignment="1">
      <alignment horizontal="right"/>
    </xf>
    <xf numFmtId="0" fontId="0" fillId="0" borderId="0" xfId="0" applyAlignment="1">
      <alignment horizontal="right"/>
    </xf>
    <xf numFmtId="0" fontId="1" fillId="0" borderId="18" xfId="0" applyFont="1" applyBorder="1"/>
    <xf numFmtId="0" fontId="1" fillId="5" borderId="19" xfId="0" applyFont="1" applyFill="1" applyBorder="1" applyProtection="1">
      <protection locked="0"/>
    </xf>
    <xf numFmtId="0" fontId="14" fillId="5" borderId="20" xfId="0" applyFont="1" applyFill="1" applyBorder="1" applyAlignment="1">
      <alignment horizontal="right"/>
    </xf>
    <xf numFmtId="0" fontId="1" fillId="0" borderId="21" xfId="0" applyFont="1" applyBorder="1" applyAlignment="1">
      <alignment horizontal="center"/>
    </xf>
    <xf numFmtId="0" fontId="4" fillId="4" borderId="22" xfId="0" applyFont="1" applyFill="1" applyBorder="1" applyAlignment="1">
      <alignment horizontal="left"/>
    </xf>
    <xf numFmtId="0" fontId="1" fillId="0" borderId="23" xfId="0" applyFont="1" applyBorder="1" applyAlignment="1">
      <alignment horizontal="center"/>
    </xf>
    <xf numFmtId="0" fontId="2" fillId="0" borderId="21" xfId="0" applyFont="1" applyBorder="1" applyAlignment="1">
      <alignment horizontal="center"/>
    </xf>
    <xf numFmtId="0" fontId="1" fillId="0" borderId="21" xfId="0" applyFont="1" applyBorder="1" applyAlignment="1">
      <alignment horizontal="left"/>
    </xf>
    <xf numFmtId="0" fontId="1" fillId="0" borderId="24" xfId="0" applyFont="1" applyBorder="1" applyAlignment="1">
      <alignment horizontal="left"/>
    </xf>
    <xf numFmtId="0" fontId="1" fillId="0" borderId="23" xfId="0" applyFont="1" applyBorder="1" applyAlignment="1">
      <alignment horizontal="left"/>
    </xf>
    <xf numFmtId="0" fontId="1" fillId="0" borderId="25" xfId="0" applyFont="1" applyBorder="1" applyAlignment="1">
      <alignment horizontal="left"/>
    </xf>
    <xf numFmtId="0" fontId="4" fillId="0" borderId="23" xfId="0" applyFont="1" applyBorder="1" applyAlignment="1">
      <alignment horizontal="left"/>
    </xf>
    <xf numFmtId="0" fontId="2" fillId="0" borderId="23" xfId="0" applyFont="1" applyBorder="1" applyAlignment="1">
      <alignment horizontal="left"/>
    </xf>
    <xf numFmtId="0" fontId="2" fillId="4" borderId="22" xfId="0" applyFont="1" applyFill="1" applyBorder="1" applyAlignment="1">
      <alignment horizontal="left"/>
    </xf>
    <xf numFmtId="0" fontId="1" fillId="4" borderId="22" xfId="0" applyFont="1" applyFill="1" applyBorder="1" applyAlignment="1">
      <alignment horizontal="left"/>
    </xf>
    <xf numFmtId="0" fontId="1" fillId="6" borderId="23" xfId="0" applyFont="1" applyFill="1" applyBorder="1"/>
    <xf numFmtId="0" fontId="1" fillId="0" borderId="24" xfId="0" applyFont="1" applyBorder="1"/>
    <xf numFmtId="0" fontId="1" fillId="6" borderId="24" xfId="0" applyFont="1" applyFill="1" applyBorder="1"/>
    <xf numFmtId="0" fontId="4" fillId="3" borderId="23" xfId="0" applyFont="1" applyFill="1" applyBorder="1" applyAlignment="1">
      <alignment horizontal="left"/>
    </xf>
    <xf numFmtId="0" fontId="1" fillId="0" borderId="18" xfId="0" applyFont="1" applyBorder="1" applyAlignment="1">
      <alignment horizontal="right" vertical="top"/>
    </xf>
    <xf numFmtId="0" fontId="1" fillId="0" borderId="10" xfId="0" applyFont="1" applyBorder="1" applyAlignment="1">
      <alignment horizontal="right"/>
    </xf>
    <xf numFmtId="0" fontId="0" fillId="0" borderId="10" xfId="0" applyBorder="1" applyAlignment="1">
      <alignment horizontal="right"/>
    </xf>
    <xf numFmtId="0" fontId="1" fillId="0" borderId="23" xfId="0" applyFont="1" applyBorder="1" applyAlignment="1">
      <alignment horizontal="right"/>
    </xf>
    <xf numFmtId="0" fontId="0" fillId="0" borderId="23" xfId="0" applyBorder="1" applyAlignment="1">
      <alignment horizontal="right"/>
    </xf>
    <xf numFmtId="0" fontId="0" fillId="0" borderId="14" xfId="0" applyBorder="1" applyAlignment="1">
      <alignment horizontal="right"/>
    </xf>
    <xf numFmtId="0" fontId="0" fillId="0" borderId="25" xfId="0" applyBorder="1"/>
    <xf numFmtId="0" fontId="0" fillId="0" borderId="25" xfId="0" applyBorder="1" applyAlignment="1">
      <alignment horizontal="right"/>
    </xf>
    <xf numFmtId="0" fontId="4" fillId="0" borderId="15" xfId="0" applyFont="1" applyBorder="1" applyAlignment="1">
      <alignment horizontal="center"/>
    </xf>
    <xf numFmtId="0" fontId="1" fillId="0" borderId="18" xfId="0" applyFont="1" applyBorder="1" applyAlignment="1">
      <alignment horizontal="right" vertical="top" wrapText="1"/>
    </xf>
    <xf numFmtId="0" fontId="4" fillId="0" borderId="26" xfId="0" applyFont="1" applyBorder="1"/>
    <xf numFmtId="0" fontId="4" fillId="0" borderId="18" xfId="0" applyFont="1" applyBorder="1"/>
    <xf numFmtId="0" fontId="4" fillId="0" borderId="24" xfId="0" applyFont="1" applyBorder="1"/>
    <xf numFmtId="0" fontId="0" fillId="0" borderId="27" xfId="0" applyBorder="1" applyAlignment="1">
      <alignment horizontal="center"/>
    </xf>
    <xf numFmtId="2" fontId="13" fillId="2" borderId="28" xfId="0" applyNumberFormat="1" applyFont="1" applyFill="1" applyBorder="1" applyAlignment="1">
      <alignment horizontal="left"/>
    </xf>
    <xf numFmtId="0" fontId="4" fillId="0" borderId="29" xfId="0" applyFont="1" applyBorder="1" applyAlignment="1">
      <alignment horizontal="left"/>
    </xf>
    <xf numFmtId="0" fontId="0" fillId="0" borderId="30" xfId="0" applyBorder="1" applyAlignment="1">
      <alignment horizontal="center"/>
    </xf>
    <xf numFmtId="0" fontId="12" fillId="0" borderId="0" xfId="0" applyFont="1" applyAlignment="1">
      <alignment horizontal="right"/>
    </xf>
    <xf numFmtId="0" fontId="15" fillId="5" borderId="31" xfId="0" applyFont="1" applyFill="1" applyBorder="1" applyAlignment="1">
      <alignment horizontal="right"/>
    </xf>
    <xf numFmtId="2" fontId="13" fillId="0" borderId="0" xfId="0" applyNumberFormat="1" applyFont="1" applyAlignment="1">
      <alignment horizontal="left"/>
    </xf>
    <xf numFmtId="1" fontId="11" fillId="0" borderId="0" xfId="0" applyNumberFormat="1" applyFont="1"/>
    <xf numFmtId="0" fontId="0" fillId="0" borderId="32" xfId="0" applyBorder="1" applyProtection="1">
      <protection locked="0"/>
    </xf>
    <xf numFmtId="0" fontId="1" fillId="7" borderId="21" xfId="0" applyFont="1" applyFill="1" applyBorder="1" applyAlignment="1" applyProtection="1">
      <alignment horizontal="left"/>
      <protection locked="0"/>
    </xf>
    <xf numFmtId="0" fontId="1" fillId="7" borderId="23" xfId="0" applyFont="1" applyFill="1" applyBorder="1" applyAlignment="1" applyProtection="1">
      <alignment horizontal="left"/>
      <protection locked="0"/>
    </xf>
    <xf numFmtId="0" fontId="4" fillId="0" borderId="23" xfId="0" quotePrefix="1" applyFont="1" applyBorder="1" applyAlignment="1">
      <alignment horizontal="left"/>
    </xf>
    <xf numFmtId="0" fontId="0" fillId="6" borderId="19" xfId="0" applyFill="1" applyBorder="1"/>
    <xf numFmtId="0" fontId="0" fillId="0" borderId="33" xfId="0" applyBorder="1"/>
    <xf numFmtId="0" fontId="0" fillId="0" borderId="34" xfId="0" applyBorder="1" applyAlignment="1">
      <alignment horizontal="center"/>
    </xf>
    <xf numFmtId="0" fontId="4" fillId="0" borderId="35" xfId="0" applyFont="1" applyBorder="1" applyAlignment="1">
      <alignment horizontal="left"/>
    </xf>
    <xf numFmtId="0" fontId="4" fillId="4" borderId="1" xfId="0" applyFont="1" applyFill="1" applyBorder="1" applyAlignment="1">
      <alignment horizontal="center"/>
    </xf>
    <xf numFmtId="0" fontId="4" fillId="4" borderId="36" xfId="0" applyFont="1" applyFill="1" applyBorder="1" applyAlignment="1">
      <alignment horizontal="left"/>
    </xf>
    <xf numFmtId="0" fontId="1" fillId="4" borderId="36" xfId="0" applyFont="1" applyFill="1" applyBorder="1" applyAlignment="1">
      <alignment horizontal="left"/>
    </xf>
    <xf numFmtId="1" fontId="0" fillId="4" borderId="37" xfId="0" applyNumberFormat="1" applyFill="1" applyBorder="1"/>
    <xf numFmtId="0" fontId="0" fillId="0" borderId="35" xfId="0" applyBorder="1"/>
    <xf numFmtId="0" fontId="1" fillId="0" borderId="35" xfId="0" applyFont="1" applyBorder="1" applyAlignment="1">
      <alignment horizontal="left"/>
    </xf>
    <xf numFmtId="0" fontId="20" fillId="5" borderId="19" xfId="0" applyFont="1" applyFill="1" applyBorder="1" applyAlignment="1">
      <alignment horizontal="center"/>
    </xf>
    <xf numFmtId="0" fontId="5" fillId="0" borderId="14" xfId="0" applyFont="1" applyBorder="1" applyAlignment="1">
      <alignment horizontal="center"/>
    </xf>
    <xf numFmtId="0" fontId="5" fillId="0" borderId="0" xfId="0" applyFont="1"/>
    <xf numFmtId="0" fontId="1" fillId="0" borderId="14" xfId="0" applyFont="1" applyBorder="1" applyAlignment="1">
      <alignment horizontal="center"/>
    </xf>
    <xf numFmtId="0" fontId="12" fillId="0" borderId="38" xfId="0" applyFont="1" applyBorder="1" applyAlignment="1" applyProtection="1">
      <alignment horizontal="left"/>
      <protection locked="0"/>
    </xf>
    <xf numFmtId="0" fontId="12" fillId="0" borderId="39" xfId="0" applyFont="1" applyBorder="1" applyAlignment="1" applyProtection="1">
      <alignment horizontal="left"/>
      <protection locked="0"/>
    </xf>
    <xf numFmtId="0" fontId="12" fillId="0" borderId="1" xfId="0" applyFont="1" applyBorder="1" applyAlignment="1" applyProtection="1">
      <alignment horizontal="left"/>
      <protection locked="0"/>
    </xf>
    <xf numFmtId="0" fontId="0" fillId="0" borderId="10" xfId="0" applyBorder="1" applyAlignment="1" applyProtection="1">
      <alignment horizontal="right"/>
      <protection locked="0"/>
    </xf>
    <xf numFmtId="0" fontId="1" fillId="0" borderId="10" xfId="0" applyFont="1" applyBorder="1" applyAlignment="1" applyProtection="1">
      <alignment horizontal="right"/>
      <protection locked="0"/>
    </xf>
    <xf numFmtId="0" fontId="1" fillId="0" borderId="32" xfId="0" applyFont="1" applyBorder="1" applyAlignment="1" applyProtection="1">
      <alignment horizontal="right"/>
      <protection locked="0"/>
    </xf>
    <xf numFmtId="0" fontId="0" fillId="0" borderId="32" xfId="0" applyBorder="1" applyAlignment="1" applyProtection="1">
      <alignment horizontal="right"/>
      <protection locked="0"/>
    </xf>
    <xf numFmtId="0" fontId="0" fillId="0" borderId="40" xfId="0" applyBorder="1" applyAlignment="1" applyProtection="1">
      <alignment horizontal="right"/>
      <protection locked="0"/>
    </xf>
    <xf numFmtId="0" fontId="15" fillId="8" borderId="7" xfId="0" applyFont="1" applyFill="1" applyBorder="1"/>
    <xf numFmtId="0" fontId="15" fillId="8" borderId="20" xfId="0" applyFont="1" applyFill="1" applyBorder="1"/>
    <xf numFmtId="0" fontId="15" fillId="8" borderId="31" xfId="0" applyFont="1" applyFill="1" applyBorder="1"/>
    <xf numFmtId="0" fontId="11" fillId="8" borderId="7" xfId="0" applyFont="1" applyFill="1" applyBorder="1"/>
    <xf numFmtId="0" fontId="11" fillId="8" borderId="20" xfId="0" applyFont="1" applyFill="1" applyBorder="1"/>
    <xf numFmtId="0" fontId="11" fillId="8" borderId="31" xfId="0" applyFont="1" applyFill="1" applyBorder="1"/>
    <xf numFmtId="0" fontId="0" fillId="0" borderId="32" xfId="0" applyBorder="1"/>
    <xf numFmtId="0" fontId="16" fillId="0" borderId="10" xfId="0" applyFont="1" applyBorder="1" applyAlignment="1">
      <alignment horizontal="right"/>
    </xf>
    <xf numFmtId="0" fontId="16" fillId="0" borderId="10" xfId="0" applyFont="1" applyBorder="1" applyAlignment="1">
      <alignment horizontal="left"/>
    </xf>
    <xf numFmtId="0" fontId="21" fillId="0" borderId="18" xfId="0" applyFont="1" applyBorder="1" applyAlignment="1">
      <alignment horizontal="left" vertical="top" wrapText="1"/>
    </xf>
    <xf numFmtId="0" fontId="22" fillId="0" borderId="41" xfId="0" applyFont="1" applyBorder="1" applyAlignment="1">
      <alignment vertical="top"/>
    </xf>
    <xf numFmtId="0" fontId="8" fillId="0" borderId="32" xfId="0" applyFont="1" applyBorder="1" applyProtection="1">
      <protection locked="0"/>
    </xf>
    <xf numFmtId="0" fontId="8" fillId="0" borderId="10" xfId="0" applyFont="1" applyBorder="1" applyAlignment="1">
      <alignment horizontal="right"/>
    </xf>
    <xf numFmtId="0" fontId="8" fillId="0" borderId="40" xfId="0" applyFont="1" applyBorder="1" applyProtection="1">
      <protection locked="0"/>
    </xf>
    <xf numFmtId="0" fontId="8" fillId="0" borderId="32" xfId="0" applyFont="1" applyBorder="1"/>
    <xf numFmtId="0" fontId="8" fillId="0" borderId="25" xfId="0" applyFont="1" applyBorder="1"/>
    <xf numFmtId="0" fontId="23" fillId="5" borderId="19" xfId="0" applyFont="1" applyFill="1" applyBorder="1" applyAlignment="1">
      <alignment horizontal="center"/>
    </xf>
    <xf numFmtId="0" fontId="12" fillId="4" borderId="17" xfId="0" applyFont="1" applyFill="1" applyBorder="1" applyAlignment="1">
      <alignment horizontal="left"/>
    </xf>
    <xf numFmtId="0" fontId="0" fillId="0" borderId="42" xfId="0" applyBorder="1" applyAlignment="1">
      <alignment horizontal="center"/>
    </xf>
    <xf numFmtId="0" fontId="4" fillId="0" borderId="12" xfId="0" applyFont="1" applyBorder="1"/>
    <xf numFmtId="0" fontId="1" fillId="5" borderId="12" xfId="0" applyFont="1" applyFill="1" applyBorder="1" applyProtection="1">
      <protection locked="0"/>
    </xf>
    <xf numFmtId="0" fontId="4" fillId="4" borderId="43" xfId="0" applyFont="1" applyFill="1" applyBorder="1" applyAlignment="1">
      <alignment horizontal="left"/>
    </xf>
    <xf numFmtId="0" fontId="20" fillId="4" borderId="37" xfId="0" applyFont="1" applyFill="1" applyBorder="1" applyAlignment="1">
      <alignment horizontal="center"/>
    </xf>
    <xf numFmtId="0" fontId="1" fillId="0" borderId="44" xfId="0" applyFont="1" applyBorder="1" applyAlignment="1">
      <alignment horizontal="left"/>
    </xf>
    <xf numFmtId="0" fontId="6" fillId="0" borderId="12" xfId="0" applyFont="1" applyBorder="1"/>
    <xf numFmtId="0" fontId="3" fillId="0" borderId="12" xfId="0" quotePrefix="1" applyFont="1" applyBorder="1"/>
    <xf numFmtId="0" fontId="2" fillId="4" borderId="43" xfId="0" applyFont="1" applyFill="1" applyBorder="1" applyAlignment="1">
      <alignment horizontal="left"/>
    </xf>
    <xf numFmtId="0" fontId="1" fillId="4" borderId="43" xfId="0" applyFont="1" applyFill="1" applyBorder="1" applyAlignment="1">
      <alignment horizontal="left"/>
    </xf>
    <xf numFmtId="0" fontId="19" fillId="0" borderId="45" xfId="0" applyFont="1" applyBorder="1" applyAlignment="1">
      <alignment horizontal="center"/>
    </xf>
    <xf numFmtId="0" fontId="1" fillId="0" borderId="45" xfId="0" applyFont="1" applyBorder="1" applyAlignment="1">
      <alignment horizontal="left"/>
    </xf>
    <xf numFmtId="0" fontId="0" fillId="0" borderId="45" xfId="0" applyBorder="1"/>
    <xf numFmtId="0" fontId="0" fillId="0" borderId="12" xfId="0" applyBorder="1" applyProtection="1">
      <protection locked="0"/>
    </xf>
    <xf numFmtId="0" fontId="0" fillId="3" borderId="12" xfId="0" applyFill="1" applyBorder="1"/>
    <xf numFmtId="1" fontId="0" fillId="3" borderId="12" xfId="0" applyNumberFormat="1" applyFill="1" applyBorder="1"/>
    <xf numFmtId="0" fontId="20" fillId="5" borderId="13" xfId="0" applyFont="1" applyFill="1" applyBorder="1" applyAlignment="1">
      <alignment horizontal="center"/>
    </xf>
    <xf numFmtId="0" fontId="1" fillId="5" borderId="46" xfId="0" applyFont="1" applyFill="1" applyBorder="1" applyProtection="1">
      <protection locked="0"/>
    </xf>
    <xf numFmtId="0" fontId="12" fillId="4" borderId="36" xfId="0" applyFont="1" applyFill="1" applyBorder="1" applyAlignment="1">
      <alignment horizontal="left"/>
    </xf>
    <xf numFmtId="0" fontId="20" fillId="4" borderId="4" xfId="0" applyFont="1" applyFill="1" applyBorder="1"/>
    <xf numFmtId="0" fontId="1" fillId="0" borderId="12" xfId="0" applyFont="1" applyBorder="1"/>
    <xf numFmtId="0" fontId="1" fillId="0" borderId="12" xfId="0" quotePrefix="1" applyFont="1" applyBorder="1"/>
    <xf numFmtId="0" fontId="20" fillId="4" borderId="37" xfId="0" applyFont="1" applyFill="1" applyBorder="1"/>
    <xf numFmtId="0" fontId="24" fillId="4" borderId="37" xfId="0" applyFont="1" applyFill="1" applyBorder="1"/>
    <xf numFmtId="0" fontId="25" fillId="4" borderId="37" xfId="0" applyFont="1" applyFill="1" applyBorder="1"/>
    <xf numFmtId="0" fontId="1" fillId="0" borderId="10" xfId="0" applyFont="1" applyBorder="1" applyAlignment="1">
      <alignment horizontal="left" wrapText="1"/>
    </xf>
    <xf numFmtId="0" fontId="1" fillId="0" borderId="44" xfId="0" applyFont="1" applyBorder="1" applyAlignment="1" applyProtection="1">
      <alignment horizontal="left"/>
      <protection locked="0"/>
    </xf>
    <xf numFmtId="0" fontId="1" fillId="0" borderId="23" xfId="0" applyFont="1" applyBorder="1" applyAlignment="1" applyProtection="1">
      <alignment horizontal="left"/>
      <protection locked="0"/>
    </xf>
    <xf numFmtId="0" fontId="2" fillId="0" borderId="23" xfId="0" applyFont="1" applyBorder="1" applyAlignment="1" applyProtection="1">
      <alignment horizontal="left"/>
      <protection locked="0"/>
    </xf>
    <xf numFmtId="0" fontId="4" fillId="5" borderId="46" xfId="0" applyFont="1" applyFill="1" applyBorder="1" applyAlignment="1" applyProtection="1">
      <alignment horizontal="right"/>
      <protection locked="0"/>
    </xf>
    <xf numFmtId="0" fontId="1" fillId="5" borderId="46" xfId="0" applyFont="1" applyFill="1" applyBorder="1" applyAlignment="1" applyProtection="1">
      <alignment horizontal="right"/>
      <protection locked="0"/>
    </xf>
    <xf numFmtId="0" fontId="20" fillId="5" borderId="47" xfId="0" applyFont="1" applyFill="1" applyBorder="1" applyAlignment="1" applyProtection="1">
      <alignment horizontal="center"/>
      <protection locked="0"/>
    </xf>
    <xf numFmtId="0" fontId="1" fillId="5" borderId="19" xfId="0" applyFont="1" applyFill="1" applyBorder="1" applyAlignment="1" applyProtection="1">
      <alignment horizontal="right"/>
      <protection locked="0"/>
    </xf>
    <xf numFmtId="0" fontId="0" fillId="5" borderId="46" xfId="0" applyFill="1" applyBorder="1" applyAlignment="1" applyProtection="1">
      <alignment horizontal="right"/>
      <protection locked="0"/>
    </xf>
    <xf numFmtId="0" fontId="1" fillId="7" borderId="44" xfId="0" applyFont="1" applyFill="1" applyBorder="1" applyAlignment="1" applyProtection="1">
      <alignment horizontal="left"/>
      <protection locked="0"/>
    </xf>
    <xf numFmtId="0" fontId="1" fillId="7" borderId="24" xfId="0" applyFont="1" applyFill="1" applyBorder="1" applyAlignment="1" applyProtection="1">
      <alignment horizontal="left"/>
      <protection locked="0"/>
    </xf>
    <xf numFmtId="0" fontId="0" fillId="0" borderId="48" xfId="0" applyBorder="1" applyAlignment="1">
      <alignment horizontal="center"/>
    </xf>
    <xf numFmtId="0" fontId="1" fillId="0" borderId="49" xfId="0" applyFont="1" applyBorder="1"/>
    <xf numFmtId="0" fontId="0" fillId="0" borderId="18" xfId="0" applyBorder="1"/>
    <xf numFmtId="0" fontId="0" fillId="0" borderId="11" xfId="0" applyBorder="1" applyAlignment="1">
      <alignment horizontal="center"/>
    </xf>
    <xf numFmtId="0" fontId="1" fillId="5" borderId="47" xfId="0" applyFont="1" applyFill="1" applyBorder="1" applyAlignment="1" applyProtection="1">
      <alignment horizontal="right"/>
      <protection locked="0"/>
    </xf>
    <xf numFmtId="0" fontId="1" fillId="5" borderId="50" xfId="0" applyFont="1" applyFill="1" applyBorder="1" applyAlignment="1" applyProtection="1">
      <alignment horizontal="right"/>
      <protection locked="0"/>
    </xf>
    <xf numFmtId="0" fontId="15" fillId="0" borderId="38" xfId="0" applyFont="1" applyBorder="1" applyAlignment="1" applyProtection="1">
      <alignment horizontal="center"/>
      <protection locked="0"/>
    </xf>
    <xf numFmtId="0" fontId="26" fillId="0" borderId="0" xfId="0" applyFont="1"/>
    <xf numFmtId="0" fontId="12" fillId="9" borderId="23" xfId="0" applyFont="1" applyFill="1" applyBorder="1" applyAlignment="1">
      <alignment horizontal="center"/>
    </xf>
    <xf numFmtId="0" fontId="12" fillId="9" borderId="51" xfId="0" applyFont="1" applyFill="1" applyBorder="1" applyAlignment="1">
      <alignment horizontal="center"/>
    </xf>
    <xf numFmtId="0" fontId="12" fillId="9" borderId="32" xfId="0" applyFont="1" applyFill="1" applyBorder="1" applyAlignment="1">
      <alignment horizontal="center"/>
    </xf>
    <xf numFmtId="0" fontId="4" fillId="0" borderId="23" xfId="0" applyFont="1" applyBorder="1" applyAlignment="1">
      <alignment horizontal="center"/>
    </xf>
    <xf numFmtId="0" fontId="4" fillId="0" borderId="51" xfId="0" applyFont="1" applyBorder="1" applyAlignment="1">
      <alignment horizontal="center"/>
    </xf>
    <xf numFmtId="0" fontId="4" fillId="0" borderId="32" xfId="0" applyFont="1" applyBorder="1" applyAlignment="1">
      <alignment horizontal="center"/>
    </xf>
    <xf numFmtId="0" fontId="12" fillId="5" borderId="44" xfId="0" applyFont="1" applyFill="1" applyBorder="1" applyAlignment="1" applyProtection="1">
      <alignment horizontal="center"/>
      <protection locked="0"/>
    </xf>
    <xf numFmtId="0" fontId="12" fillId="5" borderId="52" xfId="0" applyFont="1"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53" xfId="0" applyFill="1" applyBorder="1" applyAlignment="1" applyProtection="1">
      <alignment horizontal="center"/>
      <protection locked="0"/>
    </xf>
    <xf numFmtId="0" fontId="12" fillId="5" borderId="23" xfId="0" applyFont="1" applyFill="1" applyBorder="1" applyAlignment="1" applyProtection="1">
      <alignment horizontal="center"/>
      <protection locked="0"/>
    </xf>
    <xf numFmtId="0" fontId="12" fillId="5" borderId="53" xfId="0" applyFont="1" applyFill="1" applyBorder="1" applyAlignment="1" applyProtection="1">
      <alignment horizontal="center"/>
      <protection locked="0"/>
    </xf>
    <xf numFmtId="0" fontId="12" fillId="5" borderId="43" xfId="0" applyFont="1" applyFill="1" applyBorder="1" applyAlignment="1" applyProtection="1">
      <alignment horizontal="center"/>
      <protection locked="0"/>
    </xf>
    <xf numFmtId="0" fontId="12" fillId="5" borderId="54" xfId="0" applyFont="1" applyFill="1" applyBorder="1" applyAlignment="1" applyProtection="1">
      <alignment horizontal="center"/>
      <protection locked="0"/>
    </xf>
    <xf numFmtId="0" fontId="1" fillId="0" borderId="0" xfId="0" applyFont="1" applyAlignment="1">
      <alignment horizontal="center"/>
    </xf>
  </cellXfs>
  <cellStyles count="2">
    <cellStyle name="Standaard" xfId="0" builtinId="0"/>
    <cellStyle name="Standaard 2" xfId="1" xr:uid="{5FA1AFB7-DEFF-448E-9E56-615B8BFA9BA4}"/>
  </cellStyles>
  <dxfs count="22">
    <dxf>
      <alignment horizontal="right" vertical="bottom"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dxf>
    <dxf>
      <alignment horizontal="right" vertical="bottom" textRotation="0" wrapText="0"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border diagonalUp="0" diagonalDown="0">
        <left style="thin">
          <color indexed="64"/>
        </left>
        <right style="thin">
          <color indexed="64"/>
        </right>
        <top/>
        <bottom/>
      </border>
    </dxf>
    <dxf>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right" vertical="bottom" textRotation="0" wrapText="0"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0"/>
        <color auto="1"/>
        <name val="Arial"/>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dxf>
    <dxf>
      <border diagonalUp="0" diagonalDown="0">
        <left/>
        <right style="thin">
          <color indexed="64"/>
        </right>
        <top style="thin">
          <color indexed="64"/>
        </top>
        <bottom style="thin">
          <color indexed="64"/>
        </bottom>
      </border>
    </dxf>
    <dxf>
      <border diagonalUp="0" diagonalDown="0" outline="0">
        <left/>
        <right style="thin">
          <color indexed="64"/>
        </right>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121920</xdr:colOff>
      <xdr:row>10</xdr:row>
      <xdr:rowOff>148590</xdr:rowOff>
    </xdr:from>
    <xdr:to>
      <xdr:col>14</xdr:col>
      <xdr:colOff>0</xdr:colOff>
      <xdr:row>21</xdr:row>
      <xdr:rowOff>74295</xdr:rowOff>
    </xdr:to>
    <xdr:sp macro="" textlink="">
      <xdr:nvSpPr>
        <xdr:cNvPr id="2" name="Tekstballon: ovaal 1">
          <a:extLst>
            <a:ext uri="{FF2B5EF4-FFF2-40B4-BE49-F238E27FC236}">
              <a16:creationId xmlns:a16="http://schemas.microsoft.com/office/drawing/2014/main" id="{94287DB2-E11C-5C5C-922D-570736F4EF5C}"/>
            </a:ext>
          </a:extLst>
        </xdr:cNvPr>
        <xdr:cNvSpPr/>
      </xdr:nvSpPr>
      <xdr:spPr>
        <a:xfrm>
          <a:off x="10233660" y="2194560"/>
          <a:ext cx="2689860" cy="1897380"/>
        </a:xfrm>
        <a:prstGeom prst="wedgeEllipseCallou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x-none" sz="1100" b="0" cap="none" spc="0">
              <a:ln w="0"/>
              <a:solidFill>
                <a:schemeClr val="tx1"/>
              </a:solidFill>
              <a:effectLst>
                <a:outerShdw blurRad="38100" dist="19050" dir="2700000" algn="tl" rotWithShape="0">
                  <a:schemeClr val="dk1">
                    <a:alpha val="40000"/>
                  </a:schemeClr>
                </a:outerShdw>
              </a:effectLst>
            </a:rPr>
            <a:t>Vul een "x" in voor de proef</a:t>
          </a:r>
          <a:r>
            <a:rPr lang="x-none" sz="1100" b="0" cap="none" spc="0" baseline="0">
              <a:ln w="0"/>
              <a:solidFill>
                <a:schemeClr val="tx1"/>
              </a:solidFill>
              <a:effectLst>
                <a:outerShdw blurRad="38100" dist="19050" dir="2700000" algn="tl" rotWithShape="0">
                  <a:schemeClr val="dk1">
                    <a:alpha val="40000"/>
                  </a:schemeClr>
                </a:outerShdw>
              </a:effectLst>
            </a:rPr>
            <a:t> waar jij de beste AVT prestatie hebt geleverd.</a:t>
          </a:r>
        </a:p>
        <a:p>
          <a:pPr algn="l"/>
          <a:r>
            <a:rPr lang="x-none" sz="1100" b="0" u="sng" cap="none" spc="0" baseline="0">
              <a:ln w="0"/>
              <a:solidFill>
                <a:schemeClr val="tx1"/>
              </a:solidFill>
              <a:effectLst>
                <a:outerShdw blurRad="38100" dist="19050" dir="2700000" algn="tl" rotWithShape="0">
                  <a:schemeClr val="dk1">
                    <a:alpha val="40000"/>
                  </a:schemeClr>
                </a:outerShdw>
              </a:effectLst>
            </a:rPr>
            <a:t>Automatisch</a:t>
          </a:r>
          <a:r>
            <a:rPr lang="x-none" sz="1100" b="0" cap="none" spc="0" baseline="0">
              <a:ln w="0"/>
              <a:solidFill>
                <a:schemeClr val="tx1"/>
              </a:solidFill>
              <a:effectLst>
                <a:outerShdw blurRad="38100" dist="19050" dir="2700000" algn="tl" rotWithShape="0">
                  <a:schemeClr val="dk1">
                    <a:alpha val="40000"/>
                  </a:schemeClr>
                </a:outerShdw>
              </a:effectLst>
            </a:rPr>
            <a:t> zullen in kolom E het aantal"x" 'n geteld worden en de bijhorende punten berekend worden.</a:t>
          </a:r>
          <a:endParaRPr lang="nl-BE"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C0FC05-252F-432C-AF71-640005D3C67A}" name="Tabel1" displayName="Tabel1" ref="H27:K55" headerRowCount="0" totalsRowShown="0" headerRowBorderDxfId="21" tableBorderDxfId="20" totalsRowBorderDxfId="19">
  <tableColumns count="4">
    <tableColumn id="1" xr3:uid="{00000000-0010-0000-0100-000001000000}" name="Kolom1" headerRowDxfId="18" dataDxfId="17"/>
    <tableColumn id="2" xr3:uid="{00000000-0010-0000-0100-000002000000}" name="Kolom2" headerRowDxfId="16" dataDxfId="15"/>
    <tableColumn id="3" xr3:uid="{00000000-0010-0000-0100-000003000000}" name="Kolom3" headerRowDxfId="14" dataDxfId="13"/>
    <tableColumn id="4" xr3:uid="{00000000-0010-0000-0100-000004000000}" name="Kolom4" headerRowDxfId="12" dataDxfId="11"/>
  </tableColumns>
  <tableStyleInfo name="TableStyleLight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DB63FC6-74D6-49F9-AAA3-4379B7330B65}" name="Tabel5" displayName="Tabel5" ref="M27:P55" headerRowCount="0" totalsRowShown="0" headerRowDxfId="10" tableBorderDxfId="9" totalsRowBorderDxfId="8">
  <tableColumns count="4">
    <tableColumn id="1" xr3:uid="{00000000-0010-0000-0300-000001000000}" name="Kolom1" headerRowDxfId="7" dataDxfId="6"/>
    <tableColumn id="2" xr3:uid="{00000000-0010-0000-0300-000002000000}" name="Kolom2" headerRowDxfId="5" dataDxfId="4"/>
    <tableColumn id="3" xr3:uid="{00000000-0010-0000-0300-000003000000}" name="Kolom3" headerRowDxfId="3" dataDxfId="2"/>
    <tableColumn id="4" xr3:uid="{00000000-0010-0000-0300-000004000000}" name="Kolom4" headerRowDxfId="1" dataDxfId="0"/>
  </tableColumns>
  <tableStyleInfo name="TableStyleLight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CF82C-FAD7-492C-9E10-9D6184A2D015}">
  <sheetPr codeName="Blad2">
    <pageSetUpPr fitToPage="1"/>
  </sheetPr>
  <dimension ref="A1:P300"/>
  <sheetViews>
    <sheetView tabSelected="1" topLeftCell="A238" zoomScaleNormal="100" workbookViewId="0">
      <selection activeCell="C259" sqref="C259"/>
    </sheetView>
  </sheetViews>
  <sheetFormatPr defaultRowHeight="13.2" x14ac:dyDescent="0.25"/>
  <cols>
    <col min="1" max="1" width="3.109375" customWidth="1"/>
    <col min="2" max="2" width="9.109375" style="1" customWidth="1"/>
    <col min="3" max="3" width="81.109375" customWidth="1"/>
    <col min="4" max="4" width="12.44140625" customWidth="1"/>
    <col min="5" max="5" width="15.33203125" style="1" customWidth="1"/>
    <col min="6" max="6" width="7.33203125" hidden="1" customWidth="1"/>
    <col min="7" max="7" width="5.33203125" customWidth="1"/>
    <col min="8" max="8" width="3.6640625" customWidth="1"/>
    <col min="9" max="9" width="9.88671875" customWidth="1"/>
    <col min="10" max="10" width="3.5546875" customWidth="1"/>
    <col min="11" max="11" width="13.6640625" customWidth="1"/>
    <col min="12" max="12" width="5" customWidth="1"/>
    <col min="13" max="13" width="4.5546875" customWidth="1"/>
    <col min="14" max="14" width="12.6640625" customWidth="1"/>
    <col min="15" max="15" width="3.6640625" customWidth="1"/>
    <col min="16" max="16" width="16.33203125" customWidth="1"/>
  </cols>
  <sheetData>
    <row r="1" spans="1:15" ht="19.95" customHeight="1" thickBot="1" x14ac:dyDescent="0.45">
      <c r="C1" s="175" t="s">
        <v>222</v>
      </c>
      <c r="M1" s="5" t="s">
        <v>118</v>
      </c>
      <c r="N1">
        <v>5</v>
      </c>
      <c r="O1">
        <v>4</v>
      </c>
    </row>
    <row r="2" spans="1:15" ht="15.6" x14ac:dyDescent="0.3">
      <c r="C2" s="107" t="s">
        <v>0</v>
      </c>
      <c r="D2" s="183"/>
      <c r="E2" s="184"/>
      <c r="N2">
        <v>10</v>
      </c>
      <c r="O2">
        <v>8</v>
      </c>
    </row>
    <row r="3" spans="1:15" ht="15.6" x14ac:dyDescent="0.3">
      <c r="C3" s="108" t="s">
        <v>30</v>
      </c>
      <c r="D3" s="185"/>
      <c r="E3" s="186"/>
    </row>
    <row r="4" spans="1:15" ht="15.6" x14ac:dyDescent="0.3">
      <c r="C4" s="108" t="s">
        <v>29</v>
      </c>
      <c r="D4" s="187"/>
      <c r="E4" s="188"/>
      <c r="M4" s="5"/>
    </row>
    <row r="5" spans="1:15" ht="16.2" thickBot="1" x14ac:dyDescent="0.35">
      <c r="C5" s="109" t="s">
        <v>21</v>
      </c>
      <c r="D5" s="189"/>
      <c r="E5" s="190"/>
      <c r="M5" s="5"/>
    </row>
    <row r="6" spans="1:15" ht="16.2" thickBot="1" x14ac:dyDescent="0.35">
      <c r="C6" s="6"/>
      <c r="D6" s="6"/>
      <c r="E6"/>
    </row>
    <row r="7" spans="1:15" ht="23.4" thickBot="1" x14ac:dyDescent="0.45">
      <c r="C7" s="13"/>
      <c r="D7" s="51"/>
      <c r="E7" s="86" t="s">
        <v>127</v>
      </c>
    </row>
    <row r="8" spans="1:15" ht="15.6" x14ac:dyDescent="0.3">
      <c r="C8" s="17"/>
      <c r="D8" s="17"/>
      <c r="E8" s="17" t="s">
        <v>62</v>
      </c>
    </row>
    <row r="9" spans="1:15" ht="16.5" customHeight="1" thickBot="1" x14ac:dyDescent="0.35">
      <c r="C9" s="7"/>
      <c r="D9" s="7"/>
      <c r="E9" s="7" t="s">
        <v>126</v>
      </c>
    </row>
    <row r="10" spans="1:15" ht="16.5" customHeight="1" thickBot="1" x14ac:dyDescent="0.35">
      <c r="C10" s="85"/>
      <c r="D10" s="85"/>
      <c r="E10" s="85"/>
    </row>
    <row r="11" spans="1:15" ht="19.95" customHeight="1" thickBot="1" x14ac:dyDescent="0.45">
      <c r="B11" s="115"/>
      <c r="C11" s="115" t="s">
        <v>135</v>
      </c>
      <c r="D11" s="116"/>
      <c r="E11" s="117"/>
    </row>
    <row r="13" spans="1:15" ht="13.8" thickBot="1" x14ac:dyDescent="0.3">
      <c r="A13" s="104" t="s">
        <v>38</v>
      </c>
      <c r="B13" s="106" t="s">
        <v>164</v>
      </c>
      <c r="C13" s="25" t="s">
        <v>39</v>
      </c>
      <c r="D13" s="25"/>
      <c r="E13" s="26" t="s">
        <v>41</v>
      </c>
      <c r="F13" s="5" t="s">
        <v>71</v>
      </c>
    </row>
    <row r="14" spans="1:15" ht="13.8" thickTop="1" x14ac:dyDescent="0.25">
      <c r="A14" s="176">
        <v>1</v>
      </c>
      <c r="B14" s="8">
        <v>1</v>
      </c>
      <c r="C14" s="32" t="s">
        <v>37</v>
      </c>
      <c r="D14" s="52"/>
      <c r="E14" s="20"/>
      <c r="F14">
        <v>1</v>
      </c>
    </row>
    <row r="15" spans="1:15" ht="13.8" thickBot="1" x14ac:dyDescent="0.3">
      <c r="A15" s="176">
        <v>2</v>
      </c>
      <c r="B15" s="9" t="s">
        <v>68</v>
      </c>
      <c r="C15" s="33" t="s">
        <v>201</v>
      </c>
      <c r="D15" s="53"/>
      <c r="E15" s="44"/>
      <c r="F15">
        <v>2</v>
      </c>
    </row>
    <row r="16" spans="1:15" ht="14.4" thickTop="1" thickBot="1" x14ac:dyDescent="0.3">
      <c r="A16" s="176">
        <v>3</v>
      </c>
      <c r="B16" s="41" t="s">
        <v>69</v>
      </c>
      <c r="C16" s="30"/>
      <c r="D16" s="30"/>
      <c r="E16" s="31"/>
      <c r="F16">
        <v>3</v>
      </c>
    </row>
    <row r="17" spans="1:16" ht="13.8" thickTop="1" x14ac:dyDescent="0.25">
      <c r="A17" s="176">
        <v>4</v>
      </c>
      <c r="B17" s="8">
        <v>2</v>
      </c>
      <c r="C17" s="32" t="s">
        <v>40</v>
      </c>
      <c r="D17" s="52"/>
      <c r="E17" s="20"/>
      <c r="F17">
        <v>4</v>
      </c>
    </row>
    <row r="18" spans="1:16" x14ac:dyDescent="0.25">
      <c r="A18" s="176">
        <v>5</v>
      </c>
      <c r="B18" s="11">
        <v>2</v>
      </c>
      <c r="C18" s="27" t="s">
        <v>70</v>
      </c>
      <c r="D18" s="54"/>
      <c r="E18" s="21"/>
      <c r="F18">
        <v>5</v>
      </c>
    </row>
    <row r="19" spans="1:16" ht="13.8" thickBot="1" x14ac:dyDescent="0.3">
      <c r="A19" s="176">
        <v>6</v>
      </c>
      <c r="B19" s="9" t="s">
        <v>68</v>
      </c>
      <c r="C19" s="33" t="s">
        <v>202</v>
      </c>
      <c r="D19" s="53"/>
      <c r="E19" s="44">
        <f>(E17*30)+(E18*20)</f>
        <v>0</v>
      </c>
      <c r="F19">
        <v>6</v>
      </c>
    </row>
    <row r="20" spans="1:16" ht="14.4" thickTop="1" thickBot="1" x14ac:dyDescent="0.3">
      <c r="A20" s="176">
        <v>7</v>
      </c>
      <c r="B20" s="41" t="s">
        <v>69</v>
      </c>
      <c r="C20" s="30"/>
      <c r="D20" s="30"/>
      <c r="E20" s="34"/>
      <c r="F20">
        <v>7</v>
      </c>
    </row>
    <row r="21" spans="1:16" ht="13.8" thickTop="1" x14ac:dyDescent="0.25">
      <c r="A21" s="176">
        <v>8</v>
      </c>
      <c r="B21" s="8">
        <v>3</v>
      </c>
      <c r="C21" s="35" t="s">
        <v>8</v>
      </c>
      <c r="D21" s="55"/>
      <c r="E21" s="22"/>
      <c r="F21">
        <v>8</v>
      </c>
    </row>
    <row r="22" spans="1:16" ht="13.8" thickBot="1" x14ac:dyDescent="0.3">
      <c r="A22" s="176">
        <v>9</v>
      </c>
      <c r="B22" s="9" t="s">
        <v>68</v>
      </c>
      <c r="C22" s="33" t="s">
        <v>36</v>
      </c>
      <c r="D22" s="53"/>
      <c r="E22" s="10">
        <f>E21*7.5</f>
        <v>0</v>
      </c>
      <c r="F22">
        <v>9</v>
      </c>
    </row>
    <row r="23" spans="1:16" ht="14.4" thickTop="1" thickBot="1" x14ac:dyDescent="0.3">
      <c r="A23" s="176">
        <v>10</v>
      </c>
      <c r="B23" s="41" t="s">
        <v>69</v>
      </c>
      <c r="C23" s="30"/>
      <c r="D23" s="30"/>
      <c r="E23" s="103"/>
      <c r="F23">
        <v>10</v>
      </c>
    </row>
    <row r="24" spans="1:16" ht="16.2" thickTop="1" x14ac:dyDescent="0.3">
      <c r="A24" s="176">
        <v>11</v>
      </c>
      <c r="B24" s="8">
        <v>4</v>
      </c>
      <c r="C24" s="125" t="s">
        <v>187</v>
      </c>
      <c r="D24" s="56"/>
      <c r="E24" s="149" t="s">
        <v>188</v>
      </c>
      <c r="F24">
        <v>11</v>
      </c>
      <c r="H24" s="177" t="s">
        <v>136</v>
      </c>
      <c r="I24" s="178"/>
      <c r="J24" s="178"/>
      <c r="K24" s="178"/>
      <c r="L24" s="178"/>
      <c r="M24" s="178"/>
      <c r="N24" s="178"/>
      <c r="O24" s="178"/>
      <c r="P24" s="179"/>
    </row>
    <row r="25" spans="1:16" ht="27.6" customHeight="1" x14ac:dyDescent="0.25">
      <c r="A25" s="176">
        <v>12</v>
      </c>
      <c r="B25" s="14">
        <v>4</v>
      </c>
      <c r="C25" s="124" t="s">
        <v>186</v>
      </c>
      <c r="D25" s="57"/>
      <c r="E25" s="18">
        <v>0</v>
      </c>
      <c r="F25">
        <v>12</v>
      </c>
      <c r="H25" s="180" t="s">
        <v>85</v>
      </c>
      <c r="I25" s="181"/>
      <c r="J25" s="181"/>
      <c r="K25" s="182"/>
      <c r="L25" s="5"/>
      <c r="M25" s="180" t="s">
        <v>88</v>
      </c>
      <c r="N25" s="181"/>
      <c r="O25" s="181"/>
      <c r="P25" s="182"/>
    </row>
    <row r="26" spans="1:16" ht="39.6" customHeight="1" x14ac:dyDescent="0.25">
      <c r="A26" s="176">
        <v>13</v>
      </c>
      <c r="B26" s="11">
        <v>4</v>
      </c>
      <c r="C26" s="158" t="s">
        <v>191</v>
      </c>
      <c r="D26" s="58"/>
      <c r="E26" s="23">
        <f>COUNTA(J28:J45)</f>
        <v>0</v>
      </c>
      <c r="F26">
        <v>13</v>
      </c>
    </row>
    <row r="27" spans="1:16" ht="16.95" customHeight="1" x14ac:dyDescent="0.25">
      <c r="A27" s="176">
        <v>14</v>
      </c>
      <c r="B27" s="11">
        <v>4</v>
      </c>
      <c r="C27" s="77"/>
      <c r="D27" s="58"/>
      <c r="E27" s="18">
        <f>E26*5</f>
        <v>0</v>
      </c>
      <c r="F27">
        <v>14</v>
      </c>
      <c r="H27" s="122" t="s">
        <v>118</v>
      </c>
      <c r="I27" s="123" t="s">
        <v>185</v>
      </c>
      <c r="J27" s="78" t="s">
        <v>118</v>
      </c>
      <c r="K27" s="80" t="s">
        <v>87</v>
      </c>
      <c r="M27" s="78" t="s">
        <v>118</v>
      </c>
      <c r="N27" s="79" t="s">
        <v>86</v>
      </c>
      <c r="O27" s="79" t="s">
        <v>118</v>
      </c>
      <c r="P27" s="80" t="s">
        <v>87</v>
      </c>
    </row>
    <row r="28" spans="1:16" ht="28.95" customHeight="1" x14ac:dyDescent="0.25">
      <c r="A28" s="176">
        <v>15</v>
      </c>
      <c r="B28" s="11">
        <v>4</v>
      </c>
      <c r="C28" s="158" t="s">
        <v>192</v>
      </c>
      <c r="D28" s="58"/>
      <c r="E28" s="23">
        <f>COUNTA(M28:M55)</f>
        <v>0</v>
      </c>
      <c r="F28">
        <v>15</v>
      </c>
      <c r="H28" s="126"/>
      <c r="I28" s="131" t="s">
        <v>188</v>
      </c>
      <c r="J28" s="110"/>
      <c r="K28" s="70">
        <v>60</v>
      </c>
      <c r="L28" s="48"/>
      <c r="M28" s="89"/>
      <c r="N28" s="70">
        <v>100</v>
      </c>
      <c r="O28" s="110"/>
      <c r="P28" s="72">
        <v>150</v>
      </c>
    </row>
    <row r="29" spans="1:16" x14ac:dyDescent="0.25">
      <c r="A29" s="176">
        <v>16</v>
      </c>
      <c r="B29" s="11">
        <v>4</v>
      </c>
      <c r="C29" s="68"/>
      <c r="D29" s="58"/>
      <c r="E29" s="18">
        <f>E28*10</f>
        <v>0</v>
      </c>
      <c r="F29">
        <v>16</v>
      </c>
      <c r="H29" s="126"/>
      <c r="I29" s="131" t="s">
        <v>188</v>
      </c>
      <c r="J29" s="110"/>
      <c r="K29" s="70" t="s">
        <v>119</v>
      </c>
      <c r="L29" s="48"/>
      <c r="M29" s="112"/>
      <c r="N29" s="70">
        <v>200</v>
      </c>
      <c r="O29" s="110"/>
      <c r="P29" s="72">
        <v>300</v>
      </c>
    </row>
    <row r="30" spans="1:16" ht="26.4" customHeight="1" x14ac:dyDescent="0.25">
      <c r="A30" s="176">
        <v>17</v>
      </c>
      <c r="B30" s="11">
        <v>4</v>
      </c>
      <c r="C30" s="158" t="s">
        <v>193</v>
      </c>
      <c r="D30" s="58"/>
      <c r="E30" s="23">
        <f>COUNTA(O28:O40)</f>
        <v>0</v>
      </c>
      <c r="F30">
        <v>17</v>
      </c>
      <c r="H30" s="126"/>
      <c r="I30" s="131" t="s">
        <v>188</v>
      </c>
      <c r="J30" s="111"/>
      <c r="K30" s="70">
        <v>100</v>
      </c>
      <c r="L30" s="48"/>
      <c r="M30" s="112"/>
      <c r="N30" s="70">
        <v>400</v>
      </c>
      <c r="O30" s="111"/>
      <c r="P30" s="72">
        <v>600</v>
      </c>
    </row>
    <row r="31" spans="1:16" x14ac:dyDescent="0.25">
      <c r="A31" s="176">
        <v>18</v>
      </c>
      <c r="B31" s="15">
        <v>4</v>
      </c>
      <c r="C31" s="68"/>
      <c r="D31" s="59"/>
      <c r="E31" s="18">
        <f>E30*5</f>
        <v>0</v>
      </c>
      <c r="F31">
        <v>18</v>
      </c>
      <c r="H31" s="126"/>
      <c r="I31" s="131" t="s">
        <v>188</v>
      </c>
      <c r="J31" s="110"/>
      <c r="K31" s="70">
        <v>200</v>
      </c>
      <c r="M31" s="113"/>
      <c r="N31" s="70">
        <v>800</v>
      </c>
      <c r="O31" s="110"/>
      <c r="P31" s="72">
        <v>1000</v>
      </c>
    </row>
    <row r="32" spans="1:16" ht="16.2" thickBot="1" x14ac:dyDescent="0.35">
      <c r="A32" s="176">
        <v>19</v>
      </c>
      <c r="B32" s="9" t="s">
        <v>68</v>
      </c>
      <c r="C32" s="132" t="s">
        <v>190</v>
      </c>
      <c r="D32" s="53"/>
      <c r="E32" s="43">
        <f>(E27+E29+E31)</f>
        <v>0</v>
      </c>
      <c r="F32">
        <v>19</v>
      </c>
      <c r="H32" s="126"/>
      <c r="I32" s="131" t="s">
        <v>188</v>
      </c>
      <c r="J32" s="110"/>
      <c r="K32" s="70">
        <v>300</v>
      </c>
      <c r="M32" s="112"/>
      <c r="N32" s="70">
        <v>1500</v>
      </c>
      <c r="O32" s="110"/>
      <c r="P32" s="71">
        <v>2000</v>
      </c>
    </row>
    <row r="33" spans="1:16" ht="14.4" thickTop="1" thickBot="1" x14ac:dyDescent="0.3">
      <c r="A33" s="176">
        <v>20</v>
      </c>
      <c r="B33" s="41" t="s">
        <v>69</v>
      </c>
      <c r="C33" s="30"/>
      <c r="D33" s="76" t="s">
        <v>120</v>
      </c>
      <c r="E33" s="76" t="s">
        <v>4</v>
      </c>
      <c r="F33">
        <v>20</v>
      </c>
      <c r="H33" s="126"/>
      <c r="I33" s="131" t="s">
        <v>188</v>
      </c>
      <c r="J33" s="110"/>
      <c r="K33" s="70">
        <v>400</v>
      </c>
      <c r="M33" s="113"/>
      <c r="N33" s="70">
        <v>3000</v>
      </c>
      <c r="O33" s="110"/>
      <c r="P33" s="71" t="s">
        <v>97</v>
      </c>
    </row>
    <row r="34" spans="1:16" x14ac:dyDescent="0.25">
      <c r="A34" s="176">
        <v>21</v>
      </c>
      <c r="B34" s="95">
        <v>5</v>
      </c>
      <c r="C34" s="102" t="s">
        <v>166</v>
      </c>
      <c r="D34" s="91"/>
      <c r="E34" s="150"/>
      <c r="F34">
        <v>21</v>
      </c>
      <c r="H34" s="126"/>
      <c r="I34" s="131" t="s">
        <v>188</v>
      </c>
      <c r="J34" s="111"/>
      <c r="K34" s="70">
        <v>600</v>
      </c>
      <c r="M34" s="113"/>
      <c r="N34" s="70">
        <v>5000</v>
      </c>
      <c r="O34" s="111"/>
      <c r="P34" s="71" t="s">
        <v>101</v>
      </c>
    </row>
    <row r="35" spans="1:16" x14ac:dyDescent="0.25">
      <c r="A35" s="176">
        <v>22</v>
      </c>
      <c r="B35" s="133">
        <v>5</v>
      </c>
      <c r="C35" s="69"/>
      <c r="D35" s="60"/>
      <c r="E35" s="134">
        <f>IF(E34="",,VLOOKUP(E34,Jaarbestlijst!$G$4:$H$11,2,FALSE))</f>
        <v>0</v>
      </c>
      <c r="F35">
        <v>22</v>
      </c>
      <c r="H35" s="126"/>
      <c r="I35" s="131" t="s">
        <v>188</v>
      </c>
      <c r="J35" s="110"/>
      <c r="K35" s="70">
        <v>800</v>
      </c>
      <c r="M35" s="113"/>
      <c r="N35" s="70">
        <v>10000</v>
      </c>
      <c r="O35" s="110"/>
      <c r="P35" s="71">
        <v>20000</v>
      </c>
    </row>
    <row r="36" spans="1:16" x14ac:dyDescent="0.25">
      <c r="A36" s="176">
        <v>23</v>
      </c>
      <c r="B36" s="133">
        <v>5</v>
      </c>
      <c r="C36" s="16" t="s">
        <v>167</v>
      </c>
      <c r="D36" s="91"/>
      <c r="E36" s="135"/>
      <c r="F36">
        <v>23</v>
      </c>
      <c r="H36" s="126"/>
      <c r="I36" s="131" t="s">
        <v>188</v>
      </c>
      <c r="J36" s="111"/>
      <c r="K36" s="69">
        <v>1000</v>
      </c>
      <c r="M36" s="113"/>
      <c r="N36" s="69" t="s">
        <v>95</v>
      </c>
      <c r="O36" s="111"/>
      <c r="P36" s="71" t="s">
        <v>102</v>
      </c>
    </row>
    <row r="37" spans="1:16" x14ac:dyDescent="0.25">
      <c r="A37" s="176">
        <v>24</v>
      </c>
      <c r="B37" s="133">
        <v>5</v>
      </c>
      <c r="C37" s="69"/>
      <c r="D37" s="60"/>
      <c r="E37" s="134">
        <f>IF(E36="",0,VLOOKUP(E36,Jaarbestlijst!$G$4:$H$11,2,FALSE))</f>
        <v>0</v>
      </c>
      <c r="F37">
        <v>24</v>
      </c>
      <c r="H37" s="126"/>
      <c r="I37" s="131" t="s">
        <v>188</v>
      </c>
      <c r="J37" s="111"/>
      <c r="K37" s="69">
        <v>1500</v>
      </c>
      <c r="M37" s="113"/>
      <c r="N37" s="69" t="s">
        <v>96</v>
      </c>
      <c r="O37" s="111"/>
      <c r="P37" s="71" t="s">
        <v>108</v>
      </c>
    </row>
    <row r="38" spans="1:16" x14ac:dyDescent="0.25">
      <c r="A38" s="176">
        <v>25</v>
      </c>
      <c r="B38" s="133">
        <v>5</v>
      </c>
      <c r="C38" s="16" t="s">
        <v>168</v>
      </c>
      <c r="D38" s="91"/>
      <c r="E38" s="135"/>
      <c r="F38">
        <v>25</v>
      </c>
      <c r="H38" s="126"/>
      <c r="I38" s="131" t="s">
        <v>188</v>
      </c>
      <c r="J38" s="111"/>
      <c r="K38" s="69">
        <v>3000</v>
      </c>
      <c r="M38" s="113"/>
      <c r="N38" s="69" t="s">
        <v>98</v>
      </c>
      <c r="O38" s="111"/>
      <c r="P38" s="71" t="s">
        <v>109</v>
      </c>
    </row>
    <row r="39" spans="1:16" x14ac:dyDescent="0.25">
      <c r="A39" s="176">
        <v>26</v>
      </c>
      <c r="B39" s="133">
        <v>5</v>
      </c>
      <c r="C39" s="69"/>
      <c r="D39" s="60"/>
      <c r="E39" s="134">
        <f>IF(E38="",0,VLOOKUP(E38,Jaarbestlijst!$G$4:$H$11,2,FALSE))</f>
        <v>0</v>
      </c>
      <c r="F39">
        <v>26</v>
      </c>
      <c r="H39" s="126"/>
      <c r="I39" s="131" t="s">
        <v>188</v>
      </c>
      <c r="J39" s="111"/>
      <c r="K39" s="69" t="s">
        <v>90</v>
      </c>
      <c r="M39" s="113"/>
      <c r="N39" s="69" t="s">
        <v>99</v>
      </c>
      <c r="O39" s="111"/>
      <c r="P39" s="71" t="s">
        <v>110</v>
      </c>
    </row>
    <row r="40" spans="1:16" x14ac:dyDescent="0.25">
      <c r="A40" s="176">
        <v>27</v>
      </c>
      <c r="B40" s="133">
        <v>5</v>
      </c>
      <c r="C40" s="16" t="s">
        <v>169</v>
      </c>
      <c r="D40" s="91"/>
      <c r="E40" s="135"/>
      <c r="F40">
        <v>27</v>
      </c>
      <c r="H40" s="126"/>
      <c r="I40" s="131" t="s">
        <v>188</v>
      </c>
      <c r="J40" s="111"/>
      <c r="K40" s="69" t="s">
        <v>91</v>
      </c>
      <c r="M40" s="113"/>
      <c r="N40" s="69" t="s">
        <v>106</v>
      </c>
      <c r="O40" s="111"/>
      <c r="P40" s="58" t="s">
        <v>116</v>
      </c>
    </row>
    <row r="41" spans="1:16" x14ac:dyDescent="0.25">
      <c r="A41" s="176">
        <v>28</v>
      </c>
      <c r="B41" s="133">
        <v>5</v>
      </c>
      <c r="C41" s="69"/>
      <c r="D41" s="60"/>
      <c r="E41" s="134">
        <f>IF(E40="",0,VLOOKUP(E40,Jaarbestlijst!$G$4:$H$11,2,FALSE))</f>
        <v>0</v>
      </c>
      <c r="F41">
        <v>28</v>
      </c>
      <c r="H41" s="128"/>
      <c r="I41" s="131" t="s">
        <v>188</v>
      </c>
      <c r="J41" s="111"/>
      <c r="K41" s="69" t="s">
        <v>92</v>
      </c>
      <c r="M41" s="113"/>
      <c r="N41" s="69" t="s">
        <v>107</v>
      </c>
      <c r="O41" s="69"/>
      <c r="P41" s="71" t="s">
        <v>165</v>
      </c>
    </row>
    <row r="42" spans="1:16" ht="16.2" thickBot="1" x14ac:dyDescent="0.35">
      <c r="A42" s="176">
        <v>29</v>
      </c>
      <c r="B42" s="97" t="s">
        <v>68</v>
      </c>
      <c r="C42" s="151" t="s">
        <v>42</v>
      </c>
      <c r="D42" s="136"/>
      <c r="E42" s="137">
        <f>(E35+E37+E39+E41)</f>
        <v>0</v>
      </c>
      <c r="F42">
        <v>29</v>
      </c>
      <c r="H42" s="129"/>
      <c r="I42" s="131" t="s">
        <v>188</v>
      </c>
      <c r="J42" s="111"/>
      <c r="K42" s="69" t="s">
        <v>117</v>
      </c>
      <c r="M42" s="113"/>
      <c r="N42" s="69" t="s">
        <v>100</v>
      </c>
      <c r="O42" s="69"/>
      <c r="P42" s="71" t="s">
        <v>165</v>
      </c>
    </row>
    <row r="43" spans="1:16" ht="13.8" thickBot="1" x14ac:dyDescent="0.3">
      <c r="A43" s="176">
        <v>30</v>
      </c>
      <c r="B43" s="41" t="s">
        <v>69</v>
      </c>
      <c r="C43" s="30"/>
      <c r="D43" s="76" t="s">
        <v>120</v>
      </c>
      <c r="E43" s="76" t="s">
        <v>4</v>
      </c>
      <c r="F43">
        <v>30</v>
      </c>
      <c r="H43" s="129"/>
      <c r="I43" s="131" t="s">
        <v>188</v>
      </c>
      <c r="J43" s="111"/>
      <c r="K43" s="69" t="s">
        <v>94</v>
      </c>
      <c r="M43" s="113"/>
      <c r="N43" s="69" t="s">
        <v>90</v>
      </c>
      <c r="O43" s="69"/>
      <c r="P43" s="72"/>
    </row>
    <row r="44" spans="1:16" ht="13.8" thickTop="1" x14ac:dyDescent="0.25">
      <c r="A44" s="176">
        <v>31</v>
      </c>
      <c r="B44" s="8">
        <v>6</v>
      </c>
      <c r="C44" s="36" t="s">
        <v>170</v>
      </c>
      <c r="D44" s="90"/>
      <c r="E44" s="20"/>
      <c r="F44">
        <v>31</v>
      </c>
      <c r="H44" s="129"/>
      <c r="I44" s="131" t="s">
        <v>188</v>
      </c>
      <c r="J44" s="111"/>
      <c r="K44" s="69" t="s">
        <v>110</v>
      </c>
      <c r="M44" s="113"/>
      <c r="N44" s="69" t="s">
        <v>91</v>
      </c>
      <c r="O44" s="69"/>
      <c r="P44" s="72"/>
    </row>
    <row r="45" spans="1:16" x14ac:dyDescent="0.25">
      <c r="A45" s="176">
        <v>32</v>
      </c>
      <c r="B45" s="11">
        <v>6</v>
      </c>
      <c r="C45" s="69"/>
      <c r="D45" s="60"/>
      <c r="E45" s="18" t="str">
        <f>IF(E44="","",VLOOKUP(E44,Jaarbestlijst!$A$4:$B$13,2,FALSE))</f>
        <v/>
      </c>
      <c r="F45">
        <v>32</v>
      </c>
      <c r="H45" s="129"/>
      <c r="I45" s="131" t="s">
        <v>188</v>
      </c>
      <c r="J45" s="111"/>
      <c r="K45" s="69" t="s">
        <v>111</v>
      </c>
      <c r="L45" s="48"/>
      <c r="M45" s="113"/>
      <c r="N45" s="69" t="s">
        <v>92</v>
      </c>
      <c r="O45" s="69"/>
      <c r="P45" s="72"/>
    </row>
    <row r="46" spans="1:16" x14ac:dyDescent="0.25">
      <c r="A46" s="176">
        <v>33</v>
      </c>
      <c r="B46" s="11">
        <v>6</v>
      </c>
      <c r="C46" s="16" t="s">
        <v>171</v>
      </c>
      <c r="D46" s="91"/>
      <c r="E46" s="23"/>
      <c r="F46">
        <v>33</v>
      </c>
      <c r="H46" s="129"/>
      <c r="I46" s="127"/>
      <c r="J46" s="69"/>
      <c r="K46" s="130"/>
      <c r="L46" s="48"/>
      <c r="M46" s="113"/>
      <c r="N46" s="69" t="s">
        <v>93</v>
      </c>
      <c r="O46" s="69"/>
      <c r="P46" s="72"/>
    </row>
    <row r="47" spans="1:16" x14ac:dyDescent="0.25">
      <c r="A47" s="176">
        <v>34</v>
      </c>
      <c r="B47" s="11">
        <v>6</v>
      </c>
      <c r="C47" s="69"/>
      <c r="D47" s="60"/>
      <c r="E47" s="18" t="str">
        <f>IF(E46="","",VLOOKUP(E46,Jaarbestlijst!$A$4:$B$13,2,FALSE))</f>
        <v/>
      </c>
      <c r="F47">
        <v>34</v>
      </c>
      <c r="H47" s="129"/>
      <c r="I47" s="127"/>
      <c r="J47" s="69"/>
      <c r="K47" s="130"/>
      <c r="L47" s="48"/>
      <c r="M47" s="113"/>
      <c r="N47" s="69" t="s">
        <v>94</v>
      </c>
      <c r="O47" s="69"/>
      <c r="P47" s="72"/>
    </row>
    <row r="48" spans="1:16" x14ac:dyDescent="0.25">
      <c r="A48" s="176">
        <v>35</v>
      </c>
      <c r="B48" s="11">
        <v>6</v>
      </c>
      <c r="C48" s="16" t="s">
        <v>172</v>
      </c>
      <c r="D48" s="91"/>
      <c r="E48" s="23"/>
      <c r="F48">
        <v>35</v>
      </c>
      <c r="H48" s="129"/>
      <c r="I48" s="127"/>
      <c r="J48" s="127"/>
      <c r="K48" s="130"/>
      <c r="L48" s="48"/>
      <c r="M48" s="113"/>
      <c r="N48" s="69" t="s">
        <v>103</v>
      </c>
      <c r="O48" s="69"/>
      <c r="P48" s="72"/>
    </row>
    <row r="49" spans="1:16" x14ac:dyDescent="0.25">
      <c r="A49" s="176">
        <v>36</v>
      </c>
      <c r="B49" s="11">
        <v>6</v>
      </c>
      <c r="C49" s="69"/>
      <c r="D49" s="60"/>
      <c r="E49" s="18" t="str">
        <f>IF(E48="","",VLOOKUP(E48,Jaarbestlijst!$A$4:$B$13,2,FALSE))</f>
        <v/>
      </c>
      <c r="F49">
        <v>36</v>
      </c>
      <c r="H49" s="129"/>
      <c r="I49" s="127"/>
      <c r="J49" s="127"/>
      <c r="K49" s="130"/>
      <c r="L49" s="48"/>
      <c r="M49" s="113"/>
      <c r="N49" s="69" t="s">
        <v>104</v>
      </c>
      <c r="O49" s="69"/>
      <c r="P49" s="72"/>
    </row>
    <row r="50" spans="1:16" x14ac:dyDescent="0.25">
      <c r="A50" s="176">
        <v>37</v>
      </c>
      <c r="B50" s="11">
        <v>6</v>
      </c>
      <c r="C50" s="16" t="s">
        <v>173</v>
      </c>
      <c r="D50" s="91"/>
      <c r="E50" s="23"/>
      <c r="F50">
        <v>37</v>
      </c>
      <c r="H50" s="129"/>
      <c r="I50" s="127"/>
      <c r="J50" s="127"/>
      <c r="K50" s="130"/>
      <c r="L50" s="48"/>
      <c r="M50" s="113"/>
      <c r="N50" s="69" t="s">
        <v>105</v>
      </c>
      <c r="O50" s="69"/>
      <c r="P50" s="72"/>
    </row>
    <row r="51" spans="1:16" x14ac:dyDescent="0.25">
      <c r="A51" s="176">
        <v>38</v>
      </c>
      <c r="B51" s="11">
        <v>6</v>
      </c>
      <c r="C51" s="69"/>
      <c r="D51" s="60"/>
      <c r="E51" s="18" t="str">
        <f>IF(E50="","",VLOOKUP(E50,Jaarbestlijst!$A$4:$B$13,2,FALSE))</f>
        <v/>
      </c>
      <c r="F51">
        <v>38</v>
      </c>
      <c r="H51" s="129"/>
      <c r="I51" s="127"/>
      <c r="J51" s="127"/>
      <c r="K51" s="130"/>
      <c r="L51" s="48"/>
      <c r="M51" s="113"/>
      <c r="N51" s="69" t="s">
        <v>113</v>
      </c>
      <c r="O51" s="69"/>
      <c r="P51" s="72"/>
    </row>
    <row r="52" spans="1:16" x14ac:dyDescent="0.25">
      <c r="A52" s="176">
        <v>39</v>
      </c>
      <c r="B52" s="11">
        <v>6</v>
      </c>
      <c r="C52" s="16" t="s">
        <v>174</v>
      </c>
      <c r="D52" s="91"/>
      <c r="E52" s="23"/>
      <c r="F52">
        <v>39</v>
      </c>
      <c r="H52" s="129"/>
      <c r="I52" s="127"/>
      <c r="J52" s="127"/>
      <c r="K52" s="130"/>
      <c r="L52" s="48"/>
      <c r="M52" s="113"/>
      <c r="N52" s="69" t="s">
        <v>111</v>
      </c>
      <c r="O52" s="69"/>
      <c r="P52" s="72"/>
    </row>
    <row r="53" spans="1:16" x14ac:dyDescent="0.25">
      <c r="A53" s="176">
        <v>40</v>
      </c>
      <c r="B53" s="11">
        <v>6</v>
      </c>
      <c r="C53" s="69"/>
      <c r="D53" s="60"/>
      <c r="E53" s="18" t="str">
        <f>IF(E52="","",VLOOKUP(E52,Jaarbestlijst!$D$4:$E$13,2,FALSE))</f>
        <v/>
      </c>
      <c r="F53">
        <v>40</v>
      </c>
      <c r="H53" s="129"/>
      <c r="I53" s="127"/>
      <c r="J53" s="127"/>
      <c r="K53" s="130"/>
      <c r="L53" s="48"/>
      <c r="M53" s="113"/>
      <c r="N53" s="69" t="s">
        <v>114</v>
      </c>
      <c r="O53" s="69"/>
      <c r="P53" s="72"/>
    </row>
    <row r="54" spans="1:16" x14ac:dyDescent="0.25">
      <c r="A54" s="176">
        <v>41</v>
      </c>
      <c r="B54" s="11">
        <v>6</v>
      </c>
      <c r="C54" s="16" t="s">
        <v>175</v>
      </c>
      <c r="D54" s="91"/>
      <c r="E54" s="24"/>
      <c r="F54">
        <v>41</v>
      </c>
      <c r="H54" s="129"/>
      <c r="I54" s="127"/>
      <c r="J54" s="127"/>
      <c r="K54" s="130"/>
      <c r="L54" s="48"/>
      <c r="M54" s="113"/>
      <c r="N54" s="69" t="s">
        <v>112</v>
      </c>
      <c r="O54" s="69"/>
      <c r="P54" s="72"/>
    </row>
    <row r="55" spans="1:16" x14ac:dyDescent="0.25">
      <c r="A55" s="176">
        <v>42</v>
      </c>
      <c r="B55" s="11">
        <v>6</v>
      </c>
      <c r="C55" s="69"/>
      <c r="D55" s="60"/>
      <c r="E55" s="18" t="str">
        <f>IF(E54="","",VLOOKUP(E54,Jaarbestlijst!$D$4:$E$13,2,FALSE))</f>
        <v/>
      </c>
      <c r="F55">
        <v>42</v>
      </c>
      <c r="H55" s="121"/>
      <c r="I55" s="69"/>
      <c r="J55" s="69"/>
      <c r="K55" s="74"/>
      <c r="M55" s="114"/>
      <c r="N55" s="73" t="s">
        <v>115</v>
      </c>
      <c r="O55" s="73"/>
      <c r="P55" s="75"/>
    </row>
    <row r="56" spans="1:16" x14ac:dyDescent="0.25">
      <c r="A56" s="176">
        <v>43</v>
      </c>
      <c r="B56" s="11">
        <v>6</v>
      </c>
      <c r="C56" s="16" t="s">
        <v>176</v>
      </c>
      <c r="D56" s="91"/>
      <c r="E56" s="24"/>
      <c r="F56">
        <v>43</v>
      </c>
    </row>
    <row r="57" spans="1:16" x14ac:dyDescent="0.25">
      <c r="A57" s="176">
        <v>44</v>
      </c>
      <c r="B57" s="11">
        <v>6</v>
      </c>
      <c r="C57" s="69"/>
      <c r="D57" s="60"/>
      <c r="E57" s="18" t="str">
        <f>IF(E56="","",VLOOKUP(E56,Jaarbestlijst!$D$4:$E$13,2,FALSE))</f>
        <v/>
      </c>
      <c r="F57">
        <v>44</v>
      </c>
    </row>
    <row r="58" spans="1:16" ht="16.2" thickBot="1" x14ac:dyDescent="0.35">
      <c r="A58" s="176">
        <v>45</v>
      </c>
      <c r="B58" s="9" t="s">
        <v>68</v>
      </c>
      <c r="C58" s="132" t="s">
        <v>43</v>
      </c>
      <c r="D58" s="53"/>
      <c r="E58" s="43">
        <f>SUM(E45,E47,E49,E51,E53,E55,E57)</f>
        <v>0</v>
      </c>
      <c r="F58">
        <v>45</v>
      </c>
    </row>
    <row r="59" spans="1:16" ht="14.4" thickTop="1" thickBot="1" x14ac:dyDescent="0.3">
      <c r="A59" s="176">
        <v>46</v>
      </c>
      <c r="B59" s="41" t="s">
        <v>69</v>
      </c>
      <c r="C59" s="30"/>
      <c r="D59" s="76" t="s">
        <v>120</v>
      </c>
      <c r="E59" s="76" t="s">
        <v>4</v>
      </c>
      <c r="F59">
        <v>46</v>
      </c>
    </row>
    <row r="60" spans="1:16" ht="13.8" thickTop="1" x14ac:dyDescent="0.25">
      <c r="A60" s="176">
        <v>47</v>
      </c>
      <c r="B60" s="8">
        <v>7</v>
      </c>
      <c r="C60" s="36" t="s">
        <v>148</v>
      </c>
      <c r="D60" s="56"/>
      <c r="E60" s="20"/>
      <c r="F60">
        <v>47</v>
      </c>
    </row>
    <row r="61" spans="1:16" x14ac:dyDescent="0.25">
      <c r="A61" s="176">
        <v>48</v>
      </c>
      <c r="B61" s="11">
        <v>7</v>
      </c>
      <c r="C61" s="16" t="s">
        <v>177</v>
      </c>
      <c r="D61" s="91"/>
      <c r="E61" s="21"/>
      <c r="F61">
        <v>48</v>
      </c>
    </row>
    <row r="62" spans="1:16" x14ac:dyDescent="0.25">
      <c r="A62" s="176">
        <v>49</v>
      </c>
      <c r="B62" s="11">
        <v>7</v>
      </c>
      <c r="C62" s="69"/>
      <c r="D62" s="60"/>
      <c r="E62" s="18" t="str">
        <f>IF(E61="","",VLOOKUP(E61,BelgKamp!$A$4:$B$11,2,FALSE))</f>
        <v/>
      </c>
      <c r="F62">
        <v>49</v>
      </c>
    </row>
    <row r="63" spans="1:16" x14ac:dyDescent="0.25">
      <c r="A63" s="176">
        <v>50</v>
      </c>
      <c r="B63" s="11">
        <v>7</v>
      </c>
      <c r="C63" s="16" t="s">
        <v>178</v>
      </c>
      <c r="D63" s="91"/>
      <c r="E63" s="21"/>
      <c r="F63">
        <v>50</v>
      </c>
    </row>
    <row r="64" spans="1:16" x14ac:dyDescent="0.25">
      <c r="A64" s="176">
        <v>51</v>
      </c>
      <c r="B64" s="11">
        <v>7</v>
      </c>
      <c r="C64" s="28"/>
      <c r="D64" s="60"/>
      <c r="E64" s="18" t="str">
        <f>IF(E63="","",VLOOKUP(E63,BelgKamp!$A$4:$B$11,2,FALSE))</f>
        <v/>
      </c>
      <c r="F64">
        <v>51</v>
      </c>
    </row>
    <row r="65" spans="1:6" x14ac:dyDescent="0.25">
      <c r="A65" s="176">
        <v>52</v>
      </c>
      <c r="B65" s="11">
        <v>7</v>
      </c>
      <c r="C65" s="16" t="s">
        <v>179</v>
      </c>
      <c r="D65" s="91"/>
      <c r="E65" s="21"/>
      <c r="F65">
        <v>52</v>
      </c>
    </row>
    <row r="66" spans="1:6" x14ac:dyDescent="0.25">
      <c r="A66" s="176">
        <v>53</v>
      </c>
      <c r="B66" s="11">
        <v>7</v>
      </c>
      <c r="C66" s="28"/>
      <c r="D66" s="60"/>
      <c r="E66" s="18" t="str">
        <f>IF(E65="","",VLOOKUP(E65,BelgKamp!$A$4:$B$11,2,FALSE))</f>
        <v/>
      </c>
      <c r="F66">
        <v>53</v>
      </c>
    </row>
    <row r="67" spans="1:6" x14ac:dyDescent="0.25">
      <c r="A67" s="176">
        <v>54</v>
      </c>
      <c r="B67" s="11">
        <v>7</v>
      </c>
      <c r="C67" s="16" t="s">
        <v>180</v>
      </c>
      <c r="D67" s="91"/>
      <c r="E67" s="21"/>
      <c r="F67">
        <v>54</v>
      </c>
    </row>
    <row r="68" spans="1:6" x14ac:dyDescent="0.25">
      <c r="A68" s="176">
        <v>55</v>
      </c>
      <c r="B68" s="11">
        <v>7</v>
      </c>
      <c r="C68" s="28"/>
      <c r="D68" s="60"/>
      <c r="E68" s="18" t="str">
        <f>IF(E67="","",VLOOKUP(E67,BelgKamp!$A$4:$B$11,2,FALSE))</f>
        <v/>
      </c>
      <c r="F68">
        <v>55</v>
      </c>
    </row>
    <row r="69" spans="1:6" x14ac:dyDescent="0.25">
      <c r="A69" s="176">
        <v>56</v>
      </c>
      <c r="B69" s="11">
        <v>7</v>
      </c>
      <c r="C69" s="16" t="s">
        <v>45</v>
      </c>
      <c r="D69" s="58"/>
      <c r="E69" s="21"/>
      <c r="F69">
        <v>56</v>
      </c>
    </row>
    <row r="70" spans="1:6" x14ac:dyDescent="0.25">
      <c r="A70" s="176">
        <v>57</v>
      </c>
      <c r="B70" s="11">
        <v>7</v>
      </c>
      <c r="C70" s="16" t="s">
        <v>44</v>
      </c>
      <c r="D70" s="91"/>
      <c r="E70" s="21"/>
      <c r="F70">
        <v>57</v>
      </c>
    </row>
    <row r="71" spans="1:6" x14ac:dyDescent="0.25">
      <c r="A71" s="176">
        <v>58</v>
      </c>
      <c r="B71" s="11">
        <v>7</v>
      </c>
      <c r="C71" s="28"/>
      <c r="D71" s="60"/>
      <c r="E71" s="18" t="str">
        <f>IF(E70="","",VLOOKUP(E70,BelgKamp!$A$4:$B$11,2,FALSE))</f>
        <v/>
      </c>
      <c r="F71">
        <v>58</v>
      </c>
    </row>
    <row r="72" spans="1:6" x14ac:dyDescent="0.25">
      <c r="A72" s="176">
        <v>59</v>
      </c>
      <c r="B72" s="11">
        <v>7</v>
      </c>
      <c r="C72" s="16" t="s">
        <v>121</v>
      </c>
      <c r="D72" s="58"/>
      <c r="E72" s="21"/>
      <c r="F72">
        <v>59</v>
      </c>
    </row>
    <row r="73" spans="1:6" x14ac:dyDescent="0.25">
      <c r="A73" s="176">
        <v>60</v>
      </c>
      <c r="B73" s="11">
        <v>7</v>
      </c>
      <c r="C73" s="16" t="s">
        <v>181</v>
      </c>
      <c r="D73" s="91"/>
      <c r="E73" s="21"/>
      <c r="F73">
        <v>60</v>
      </c>
    </row>
    <row r="74" spans="1:6" x14ac:dyDescent="0.25">
      <c r="A74" s="176">
        <v>61</v>
      </c>
      <c r="B74" s="11">
        <v>7</v>
      </c>
      <c r="C74" s="28"/>
      <c r="D74" s="60"/>
      <c r="E74" s="18" t="str">
        <f>IF(E73="","",VLOOKUP(E73,BelgKamp!$M$4:$N$11,2,FALSE))</f>
        <v/>
      </c>
      <c r="F74">
        <v>61</v>
      </c>
    </row>
    <row r="75" spans="1:6" x14ac:dyDescent="0.25">
      <c r="A75" s="176">
        <v>62</v>
      </c>
      <c r="B75" s="11">
        <v>7</v>
      </c>
      <c r="C75" s="16" t="s">
        <v>182</v>
      </c>
      <c r="D75" s="91"/>
      <c r="E75" s="21"/>
      <c r="F75">
        <v>62</v>
      </c>
    </row>
    <row r="76" spans="1:6" x14ac:dyDescent="0.25">
      <c r="A76" s="176">
        <v>63</v>
      </c>
      <c r="B76" s="11">
        <v>7</v>
      </c>
      <c r="C76" s="28"/>
      <c r="D76" s="60"/>
      <c r="E76" s="18" t="str">
        <f>IF(E75="","",VLOOKUP(E75,BelgKamp!$M$4:$N$11,2,FALSE))</f>
        <v/>
      </c>
      <c r="F76">
        <v>63</v>
      </c>
    </row>
    <row r="77" spans="1:6" ht="16.2" thickBot="1" x14ac:dyDescent="0.35">
      <c r="A77" s="176">
        <v>64</v>
      </c>
      <c r="B77" s="9" t="s">
        <v>68</v>
      </c>
      <c r="C77" s="132" t="s">
        <v>1</v>
      </c>
      <c r="D77" s="53"/>
      <c r="E77" s="152">
        <f>SUM(E60,E62,E64,E66,E68,E69,E71,E72,E74,E76)</f>
        <v>0</v>
      </c>
      <c r="F77">
        <v>64</v>
      </c>
    </row>
    <row r="78" spans="1:6" ht="14.4" thickTop="1" thickBot="1" x14ac:dyDescent="0.3">
      <c r="A78" s="176">
        <v>65</v>
      </c>
      <c r="B78" s="41" t="s">
        <v>69</v>
      </c>
      <c r="C78" s="30"/>
      <c r="D78" s="30"/>
      <c r="E78" s="31"/>
      <c r="F78">
        <v>65</v>
      </c>
    </row>
    <row r="79" spans="1:6" ht="13.8" thickTop="1" x14ac:dyDescent="0.25">
      <c r="A79" s="176">
        <v>66</v>
      </c>
      <c r="B79" s="95">
        <v>8</v>
      </c>
      <c r="C79" s="102" t="s">
        <v>46</v>
      </c>
      <c r="D79" s="159"/>
      <c r="E79" s="20"/>
      <c r="F79">
        <v>66</v>
      </c>
    </row>
    <row r="80" spans="1:6" x14ac:dyDescent="0.25">
      <c r="A80" s="176">
        <v>67</v>
      </c>
      <c r="B80" s="133">
        <v>8</v>
      </c>
      <c r="C80" s="16" t="s">
        <v>49</v>
      </c>
      <c r="D80" s="160"/>
      <c r="E80" s="135"/>
      <c r="F80">
        <v>67</v>
      </c>
    </row>
    <row r="81" spans="1:6" ht="13.8" thickBot="1" x14ac:dyDescent="0.3">
      <c r="A81" s="176">
        <v>68</v>
      </c>
      <c r="B81" s="133">
        <v>8</v>
      </c>
      <c r="C81" s="29"/>
      <c r="D81" s="161"/>
      <c r="E81" s="153" t="str">
        <f>IF(E80="","",VLOOKUP(E80,BelgKamp!$D$4:$E$13,2,FALSE))</f>
        <v/>
      </c>
      <c r="F81">
        <v>68</v>
      </c>
    </row>
    <row r="82" spans="1:6" x14ac:dyDescent="0.25">
      <c r="A82" s="176">
        <v>69</v>
      </c>
      <c r="B82" s="133">
        <v>8</v>
      </c>
      <c r="C82" s="16" t="s">
        <v>47</v>
      </c>
      <c r="D82" s="160"/>
      <c r="E82" s="162"/>
      <c r="F82">
        <v>69</v>
      </c>
    </row>
    <row r="83" spans="1:6" ht="13.8" thickBot="1" x14ac:dyDescent="0.3">
      <c r="A83" s="176">
        <v>70</v>
      </c>
      <c r="B83" s="133">
        <v>8</v>
      </c>
      <c r="C83" s="16"/>
      <c r="D83" s="160"/>
      <c r="E83" s="154" t="str">
        <f>IF(E82="","",VLOOKUP(E82,BelgKamp!$P$4:$Q$11,2,FALSE))</f>
        <v/>
      </c>
      <c r="F83">
        <v>70</v>
      </c>
    </row>
    <row r="84" spans="1:6" x14ac:dyDescent="0.25">
      <c r="A84" s="176">
        <v>71</v>
      </c>
      <c r="B84" s="133">
        <v>8</v>
      </c>
      <c r="C84" s="16" t="s">
        <v>48</v>
      </c>
      <c r="D84" s="160"/>
      <c r="E84" s="162"/>
      <c r="F84">
        <v>71</v>
      </c>
    </row>
    <row r="85" spans="1:6" x14ac:dyDescent="0.25">
      <c r="A85" s="176">
        <v>72</v>
      </c>
      <c r="B85" s="133">
        <v>8</v>
      </c>
      <c r="C85" s="16"/>
      <c r="D85" s="160"/>
      <c r="E85" s="154" t="str">
        <f>IF(E84="","",VLOOKUP(E84,BelgKamp!$P$4:$Q$11,2,FALSE))</f>
        <v/>
      </c>
      <c r="F85">
        <v>72</v>
      </c>
    </row>
    <row r="86" spans="1:6" x14ac:dyDescent="0.25">
      <c r="A86" s="176">
        <v>73</v>
      </c>
      <c r="B86" s="133">
        <v>8</v>
      </c>
      <c r="C86" s="16" t="s">
        <v>50</v>
      </c>
      <c r="D86" s="160"/>
      <c r="E86" s="135"/>
      <c r="F86">
        <v>73</v>
      </c>
    </row>
    <row r="87" spans="1:6" x14ac:dyDescent="0.25">
      <c r="A87" s="176">
        <v>74</v>
      </c>
      <c r="B87" s="133">
        <v>8</v>
      </c>
      <c r="C87" s="29" t="s">
        <v>16</v>
      </c>
      <c r="D87" s="161"/>
      <c r="E87" s="153" t="str">
        <f>IF(E86="","",VLOOKUP(E86,BelgKamp!$D$4:$E$13,2,FALSE))</f>
        <v/>
      </c>
      <c r="F87">
        <v>74</v>
      </c>
    </row>
    <row r="88" spans="1:6" x14ac:dyDescent="0.25">
      <c r="A88" s="176">
        <v>75</v>
      </c>
      <c r="B88" s="133">
        <v>8</v>
      </c>
      <c r="C88" s="16" t="s">
        <v>51</v>
      </c>
      <c r="D88" s="160"/>
      <c r="E88" s="135"/>
      <c r="F88">
        <v>75</v>
      </c>
    </row>
    <row r="89" spans="1:6" x14ac:dyDescent="0.25">
      <c r="A89" s="176">
        <v>76</v>
      </c>
      <c r="B89" s="133">
        <v>8</v>
      </c>
      <c r="C89" s="29" t="s">
        <v>17</v>
      </c>
      <c r="D89" s="161"/>
      <c r="E89" s="153" t="str">
        <f>IF(E88="","",VLOOKUP(E88,BelgKamp!$D$4:$E$13,2,FALSE))</f>
        <v/>
      </c>
      <c r="F89">
        <v>76</v>
      </c>
    </row>
    <row r="90" spans="1:6" x14ac:dyDescent="0.25">
      <c r="A90" s="176">
        <v>77</v>
      </c>
      <c r="B90" s="133">
        <v>8</v>
      </c>
      <c r="C90" s="16" t="s">
        <v>52</v>
      </c>
      <c r="D90" s="160"/>
      <c r="E90" s="135"/>
      <c r="F90">
        <v>77</v>
      </c>
    </row>
    <row r="91" spans="1:6" x14ac:dyDescent="0.25">
      <c r="A91" s="176">
        <v>78</v>
      </c>
      <c r="B91" s="133">
        <v>8</v>
      </c>
      <c r="C91" s="29" t="s">
        <v>18</v>
      </c>
      <c r="D91" s="61"/>
      <c r="E91" s="153" t="str">
        <f>IF(E90="","",VLOOKUP(E90,BelgKamp!$D$4:$E$13,2,FALSE))</f>
        <v/>
      </c>
      <c r="F91">
        <v>78</v>
      </c>
    </row>
    <row r="92" spans="1:6" ht="13.8" thickBot="1" x14ac:dyDescent="0.3">
      <c r="A92" s="176">
        <v>79</v>
      </c>
      <c r="B92" s="97" t="s">
        <v>68</v>
      </c>
      <c r="C92" s="98" t="s">
        <v>128</v>
      </c>
      <c r="D92" s="141"/>
      <c r="E92" s="155">
        <f>SUM(E79,E81,E83,E85,E87,E89,E91)</f>
        <v>0</v>
      </c>
      <c r="F92">
        <v>79</v>
      </c>
    </row>
    <row r="93" spans="1:6" ht="13.8" thickBot="1" x14ac:dyDescent="0.3">
      <c r="A93" s="176">
        <v>80</v>
      </c>
      <c r="B93" s="41" t="s">
        <v>69</v>
      </c>
      <c r="C93" s="37"/>
      <c r="D93" s="76" t="s">
        <v>120</v>
      </c>
      <c r="E93" s="76" t="s">
        <v>4</v>
      </c>
      <c r="F93">
        <v>80</v>
      </c>
    </row>
    <row r="94" spans="1:6" ht="13.8" thickTop="1" x14ac:dyDescent="0.25">
      <c r="A94" s="176">
        <v>81</v>
      </c>
      <c r="B94" s="95">
        <v>9</v>
      </c>
      <c r="C94" s="102" t="s">
        <v>149</v>
      </c>
      <c r="D94" s="138"/>
      <c r="E94" s="20"/>
      <c r="F94">
        <v>81</v>
      </c>
    </row>
    <row r="95" spans="1:6" x14ac:dyDescent="0.25">
      <c r="A95" s="176">
        <v>82</v>
      </c>
      <c r="B95" s="133">
        <v>9</v>
      </c>
      <c r="C95" s="16" t="s">
        <v>138</v>
      </c>
      <c r="D95" s="91"/>
      <c r="E95" s="19"/>
      <c r="F95">
        <v>82</v>
      </c>
    </row>
    <row r="96" spans="1:6" x14ac:dyDescent="0.25">
      <c r="A96" s="176">
        <v>83</v>
      </c>
      <c r="B96" s="133">
        <v>9</v>
      </c>
      <c r="C96" s="69"/>
      <c r="D96" s="61"/>
      <c r="E96" s="139" t="str">
        <f>IF(E95="","",VLOOKUP(E95,BelgKamp!$G$4:$H$11,2,FALSE))</f>
        <v/>
      </c>
      <c r="F96">
        <v>83</v>
      </c>
    </row>
    <row r="97" spans="1:6" x14ac:dyDescent="0.25">
      <c r="A97" s="176">
        <v>84</v>
      </c>
      <c r="B97" s="133">
        <v>9</v>
      </c>
      <c r="C97" s="16" t="s">
        <v>139</v>
      </c>
      <c r="D97" s="91"/>
      <c r="E97" s="19"/>
      <c r="F97">
        <v>84</v>
      </c>
    </row>
    <row r="98" spans="1:6" x14ac:dyDescent="0.25">
      <c r="A98" s="176">
        <v>85</v>
      </c>
      <c r="B98" s="133">
        <v>9</v>
      </c>
      <c r="C98" s="29"/>
      <c r="D98" s="61"/>
      <c r="E98" s="139" t="str">
        <f>IF(E97="","",VLOOKUP(E97,BelgKamp!$G$4:$H$11,2,FALSE))</f>
        <v/>
      </c>
      <c r="F98">
        <v>85</v>
      </c>
    </row>
    <row r="99" spans="1:6" x14ac:dyDescent="0.25">
      <c r="A99" s="176">
        <v>86</v>
      </c>
      <c r="B99" s="133">
        <v>9</v>
      </c>
      <c r="C99" s="16" t="s">
        <v>140</v>
      </c>
      <c r="D99" s="91"/>
      <c r="E99" s="19"/>
      <c r="F99">
        <v>86</v>
      </c>
    </row>
    <row r="100" spans="1:6" x14ac:dyDescent="0.25">
      <c r="A100" s="176">
        <v>87</v>
      </c>
      <c r="B100" s="133">
        <v>9</v>
      </c>
      <c r="C100" s="29"/>
      <c r="D100" s="61"/>
      <c r="E100" s="139" t="str">
        <f>IF(E99="","",VLOOKUP(E99,BelgKamp!$G$4:$H$11,2,FALSE))</f>
        <v/>
      </c>
      <c r="F100">
        <v>87</v>
      </c>
    </row>
    <row r="101" spans="1:6" x14ac:dyDescent="0.25">
      <c r="A101" s="176">
        <v>88</v>
      </c>
      <c r="B101" s="133">
        <v>9</v>
      </c>
      <c r="C101" s="16" t="s">
        <v>141</v>
      </c>
      <c r="D101" s="61"/>
      <c r="E101" s="19"/>
      <c r="F101">
        <v>88</v>
      </c>
    </row>
    <row r="102" spans="1:6" x14ac:dyDescent="0.25">
      <c r="A102" s="176">
        <v>89</v>
      </c>
      <c r="B102" s="133">
        <v>9</v>
      </c>
      <c r="C102" s="29" t="s">
        <v>9</v>
      </c>
      <c r="D102" s="61"/>
      <c r="E102" s="19"/>
      <c r="F102">
        <v>89</v>
      </c>
    </row>
    <row r="103" spans="1:6" x14ac:dyDescent="0.25">
      <c r="A103" s="176">
        <v>90</v>
      </c>
      <c r="B103" s="133">
        <v>9</v>
      </c>
      <c r="C103" s="29"/>
      <c r="D103" s="61"/>
      <c r="E103" s="139" t="str">
        <f>IF(E102="","",VLOOKUP(E102,BelgKamp!$G$4:$H$11,2,FALSE))</f>
        <v/>
      </c>
      <c r="F103">
        <v>90</v>
      </c>
    </row>
    <row r="104" spans="1:6" x14ac:dyDescent="0.25">
      <c r="A104" s="176">
        <v>91</v>
      </c>
      <c r="B104" s="133">
        <v>9</v>
      </c>
      <c r="C104" s="16" t="s">
        <v>209</v>
      </c>
      <c r="D104" s="58"/>
      <c r="E104" s="21"/>
      <c r="F104">
        <v>59</v>
      </c>
    </row>
    <row r="105" spans="1:6" x14ac:dyDescent="0.25">
      <c r="A105" s="176">
        <v>92</v>
      </c>
      <c r="B105" s="133">
        <v>9</v>
      </c>
      <c r="C105" s="16" t="s">
        <v>181</v>
      </c>
      <c r="D105" s="91"/>
      <c r="E105" s="21"/>
      <c r="F105">
        <v>60</v>
      </c>
    </row>
    <row r="106" spans="1:6" x14ac:dyDescent="0.25">
      <c r="A106" s="176">
        <v>93</v>
      </c>
      <c r="B106" s="133">
        <v>9</v>
      </c>
      <c r="C106" s="28"/>
      <c r="D106" s="60"/>
      <c r="E106" s="18" t="str">
        <f>IF(E105="","",VLOOKUP(E105,BelgKamp!$M$4:$N$11,2,FALSE))</f>
        <v/>
      </c>
      <c r="F106">
        <v>61</v>
      </c>
    </row>
    <row r="107" spans="1:6" x14ac:dyDescent="0.25">
      <c r="A107" s="176">
        <v>94</v>
      </c>
      <c r="B107" s="133">
        <v>9</v>
      </c>
      <c r="C107" s="16" t="s">
        <v>182</v>
      </c>
      <c r="D107" s="91"/>
      <c r="E107" s="21"/>
      <c r="F107">
        <v>62</v>
      </c>
    </row>
    <row r="108" spans="1:6" x14ac:dyDescent="0.25">
      <c r="A108" s="176">
        <v>95</v>
      </c>
      <c r="B108" s="133">
        <v>9</v>
      </c>
      <c r="C108" s="28"/>
      <c r="D108" s="60"/>
      <c r="E108" s="18" t="str">
        <f>IF(E107="","",VLOOKUP(E107,BelgKamp!$M$4:$N$11,2,FALSE))</f>
        <v/>
      </c>
      <c r="F108">
        <v>63</v>
      </c>
    </row>
    <row r="109" spans="1:6" ht="13.8" thickBot="1" x14ac:dyDescent="0.3">
      <c r="A109" s="176">
        <v>96</v>
      </c>
      <c r="B109" s="97" t="s">
        <v>68</v>
      </c>
      <c r="C109" s="98" t="s">
        <v>2</v>
      </c>
      <c r="D109" s="141"/>
      <c r="E109" s="155">
        <f>SUM(E94,E96,E98,E100,E101,E103)</f>
        <v>0</v>
      </c>
      <c r="F109">
        <v>91</v>
      </c>
    </row>
    <row r="110" spans="1:6" ht="13.8" thickBot="1" x14ac:dyDescent="0.3">
      <c r="A110" s="176">
        <v>97</v>
      </c>
      <c r="B110" s="41" t="s">
        <v>69</v>
      </c>
      <c r="C110" s="37"/>
      <c r="D110" s="37"/>
      <c r="E110" s="31"/>
      <c r="F110">
        <v>92</v>
      </c>
    </row>
    <row r="111" spans="1:6" ht="13.8" thickTop="1" x14ac:dyDescent="0.25">
      <c r="A111" s="176">
        <v>98</v>
      </c>
      <c r="B111" s="8">
        <v>10</v>
      </c>
      <c r="C111" s="36" t="s">
        <v>206</v>
      </c>
      <c r="D111" s="56"/>
      <c r="E111" s="22"/>
      <c r="F111">
        <v>93</v>
      </c>
    </row>
    <row r="112" spans="1:6" x14ac:dyDescent="0.25">
      <c r="A112" s="176">
        <v>99</v>
      </c>
      <c r="B112" s="11">
        <v>10</v>
      </c>
      <c r="C112" s="16" t="s">
        <v>53</v>
      </c>
      <c r="D112" s="91"/>
      <c r="E112" s="21"/>
      <c r="F112">
        <v>94</v>
      </c>
    </row>
    <row r="113" spans="1:6" x14ac:dyDescent="0.25">
      <c r="A113" s="176">
        <v>100</v>
      </c>
      <c r="B113" s="11">
        <v>10</v>
      </c>
      <c r="C113" s="29"/>
      <c r="D113" s="61"/>
      <c r="E113" s="12" t="str">
        <f>IF(E112="","",VLOOKUP(E112,BelgKamp!$J$4:$K$11,2,FALSE))</f>
        <v/>
      </c>
      <c r="F113">
        <v>95</v>
      </c>
    </row>
    <row r="114" spans="1:6" x14ac:dyDescent="0.25">
      <c r="A114" s="176">
        <v>101</v>
      </c>
      <c r="B114" s="11">
        <v>10</v>
      </c>
      <c r="C114" s="16" t="s">
        <v>55</v>
      </c>
      <c r="D114" s="91"/>
      <c r="E114" s="21"/>
      <c r="F114">
        <v>96</v>
      </c>
    </row>
    <row r="115" spans="1:6" x14ac:dyDescent="0.25">
      <c r="A115" s="176">
        <v>102</v>
      </c>
      <c r="B115" s="11">
        <v>10</v>
      </c>
      <c r="C115" s="29"/>
      <c r="D115" s="61"/>
      <c r="E115" s="12" t="str">
        <f>IF(E114="","",VLOOKUP(E114,BelgKamp!$J$4:$K$11,2,FALSE))</f>
        <v/>
      </c>
      <c r="F115">
        <v>97</v>
      </c>
    </row>
    <row r="116" spans="1:6" x14ac:dyDescent="0.25">
      <c r="A116" s="176">
        <v>103</v>
      </c>
      <c r="B116" s="11">
        <v>10</v>
      </c>
      <c r="C116" s="16" t="s">
        <v>54</v>
      </c>
      <c r="D116" s="91"/>
      <c r="E116" s="21"/>
      <c r="F116">
        <v>94</v>
      </c>
    </row>
    <row r="117" spans="1:6" x14ac:dyDescent="0.25">
      <c r="A117" s="176">
        <v>104</v>
      </c>
      <c r="B117" s="11">
        <v>10</v>
      </c>
      <c r="C117" s="29"/>
      <c r="D117" s="61"/>
      <c r="E117" s="12" t="str">
        <f>IF(E116="","",VLOOKUP(E116,BelgKamp!$J$4:$K$11,2,FALSE))</f>
        <v/>
      </c>
      <c r="F117">
        <v>95</v>
      </c>
    </row>
    <row r="118" spans="1:6" x14ac:dyDescent="0.25">
      <c r="A118" s="176">
        <v>105</v>
      </c>
      <c r="B118" s="11">
        <v>10</v>
      </c>
      <c r="C118" s="16" t="s">
        <v>207</v>
      </c>
      <c r="D118" s="91"/>
      <c r="E118" s="21"/>
      <c r="F118">
        <v>96</v>
      </c>
    </row>
    <row r="119" spans="1:6" x14ac:dyDescent="0.25">
      <c r="A119" s="176">
        <v>106</v>
      </c>
      <c r="B119" s="11">
        <v>10</v>
      </c>
      <c r="C119" s="29"/>
      <c r="D119" s="61"/>
      <c r="E119" s="12" t="str">
        <f>IF(E118="","",VLOOKUP(E118,BelgKamp!$J$4:$K$11,2,FALSE))</f>
        <v/>
      </c>
      <c r="F119">
        <v>97</v>
      </c>
    </row>
    <row r="120" spans="1:6" x14ac:dyDescent="0.25">
      <c r="A120" s="176">
        <v>107</v>
      </c>
      <c r="B120" s="11">
        <v>10</v>
      </c>
      <c r="C120" s="16" t="s">
        <v>150</v>
      </c>
      <c r="D120" s="58"/>
      <c r="E120" s="21"/>
      <c r="F120">
        <v>98</v>
      </c>
    </row>
    <row r="121" spans="1:6" x14ac:dyDescent="0.25">
      <c r="A121" s="176">
        <v>108</v>
      </c>
      <c r="B121" s="11">
        <v>10</v>
      </c>
      <c r="C121" s="69" t="s">
        <v>151</v>
      </c>
      <c r="D121" s="61"/>
      <c r="E121" s="12" t="str">
        <f>IF(E120="","",VLOOKUP(E120,BelgKamp!$P$4:$Q$11,2,FALSE))</f>
        <v/>
      </c>
      <c r="F121">
        <v>99</v>
      </c>
    </row>
    <row r="122" spans="1:6" ht="13.8" thickBot="1" x14ac:dyDescent="0.3">
      <c r="A122" s="176">
        <v>109</v>
      </c>
      <c r="B122" s="9" t="s">
        <v>68</v>
      </c>
      <c r="C122" s="33" t="s">
        <v>3</v>
      </c>
      <c r="D122" s="62"/>
      <c r="E122" s="155">
        <f>SUM(E111,E113,E115,E121)</f>
        <v>0</v>
      </c>
      <c r="F122">
        <v>100</v>
      </c>
    </row>
    <row r="123" spans="1:6" ht="14.4" thickTop="1" thickBot="1" x14ac:dyDescent="0.3">
      <c r="A123" s="176">
        <v>110</v>
      </c>
      <c r="B123" s="41" t="s">
        <v>69</v>
      </c>
      <c r="C123" s="37"/>
      <c r="D123" s="37"/>
      <c r="E123" s="31"/>
      <c r="F123">
        <v>101</v>
      </c>
    </row>
    <row r="124" spans="1:6" ht="13.8" thickTop="1" x14ac:dyDescent="0.25">
      <c r="A124" s="176">
        <v>111</v>
      </c>
      <c r="B124" s="8">
        <v>11</v>
      </c>
      <c r="C124" s="36" t="s">
        <v>152</v>
      </c>
      <c r="D124" s="56"/>
      <c r="E124" s="22"/>
      <c r="F124">
        <v>102</v>
      </c>
    </row>
    <row r="125" spans="1:6" x14ac:dyDescent="0.25">
      <c r="A125" s="176">
        <v>112</v>
      </c>
      <c r="B125" s="11">
        <v>11</v>
      </c>
      <c r="C125" s="16" t="s">
        <v>138</v>
      </c>
      <c r="D125" s="91"/>
      <c r="E125" s="21"/>
      <c r="F125">
        <v>103</v>
      </c>
    </row>
    <row r="126" spans="1:6" x14ac:dyDescent="0.25">
      <c r="A126" s="176">
        <v>113</v>
      </c>
      <c r="B126" s="11">
        <v>11</v>
      </c>
      <c r="C126" s="69"/>
      <c r="D126" s="61"/>
      <c r="E126" s="12" t="str">
        <f>IF(E125="","",VLOOKUP(E125,KVVKamp!$A$4:$B$11,2,FALSE))</f>
        <v/>
      </c>
      <c r="F126">
        <v>104</v>
      </c>
    </row>
    <row r="127" spans="1:6" x14ac:dyDescent="0.25">
      <c r="A127" s="176">
        <v>114</v>
      </c>
      <c r="B127" s="11">
        <v>11</v>
      </c>
      <c r="C127" s="16" t="s">
        <v>139</v>
      </c>
      <c r="D127" s="91"/>
      <c r="E127" s="21"/>
      <c r="F127">
        <v>105</v>
      </c>
    </row>
    <row r="128" spans="1:6" x14ac:dyDescent="0.25">
      <c r="A128" s="176">
        <v>115</v>
      </c>
      <c r="B128" s="11">
        <v>11</v>
      </c>
      <c r="C128" s="29"/>
      <c r="D128" s="61"/>
      <c r="E128" s="12" t="str">
        <f>IF(E127="","",VLOOKUP(E127,KVVKamp!$A$4:$B$11,2,FALSE))</f>
        <v/>
      </c>
      <c r="F128">
        <v>106</v>
      </c>
    </row>
    <row r="129" spans="1:6" x14ac:dyDescent="0.25">
      <c r="A129" s="176">
        <v>116</v>
      </c>
      <c r="B129" s="11">
        <v>11</v>
      </c>
      <c r="C129" s="16" t="s">
        <v>140</v>
      </c>
      <c r="D129" s="91"/>
      <c r="E129" s="21"/>
      <c r="F129">
        <v>107</v>
      </c>
    </row>
    <row r="130" spans="1:6" x14ac:dyDescent="0.25">
      <c r="A130" s="176">
        <v>117</v>
      </c>
      <c r="B130" s="11">
        <v>11</v>
      </c>
      <c r="C130" s="29"/>
      <c r="D130" s="61"/>
      <c r="E130" s="12" t="str">
        <f>IF(E129="","",VLOOKUP(E129,KVVKamp!$A$4:$B$11,2,FALSE))</f>
        <v/>
      </c>
      <c r="F130">
        <v>108</v>
      </c>
    </row>
    <row r="131" spans="1:6" x14ac:dyDescent="0.25">
      <c r="A131" s="176">
        <v>118</v>
      </c>
      <c r="B131" s="11">
        <v>11</v>
      </c>
      <c r="C131" s="16" t="s">
        <v>154</v>
      </c>
      <c r="D131" s="58"/>
      <c r="E131" s="21"/>
      <c r="F131">
        <v>109</v>
      </c>
    </row>
    <row r="132" spans="1:6" x14ac:dyDescent="0.25">
      <c r="A132" s="176">
        <v>119</v>
      </c>
      <c r="B132" s="11">
        <v>11</v>
      </c>
      <c r="C132" s="16" t="s">
        <v>56</v>
      </c>
      <c r="D132" s="58"/>
      <c r="E132" s="21"/>
      <c r="F132">
        <v>110</v>
      </c>
    </row>
    <row r="133" spans="1:6" x14ac:dyDescent="0.25">
      <c r="A133" s="176">
        <v>120</v>
      </c>
      <c r="B133" s="11">
        <v>11</v>
      </c>
      <c r="C133" s="29"/>
      <c r="D133" s="61"/>
      <c r="E133" s="12" t="str">
        <f>IF(E132="","",VLOOKUP(E132,KVVKamp!$A$4:$B$11,2,FALSE))</f>
        <v/>
      </c>
      <c r="F133">
        <v>111</v>
      </c>
    </row>
    <row r="134" spans="1:6" ht="13.8" thickBot="1" x14ac:dyDescent="0.3">
      <c r="A134" s="176">
        <v>121</v>
      </c>
      <c r="B134" s="9" t="s">
        <v>68</v>
      </c>
      <c r="C134" s="33" t="s">
        <v>19</v>
      </c>
      <c r="D134" s="62"/>
      <c r="E134" s="155">
        <f>SUM(E124,E126,E128,E130,E131,E133)</f>
        <v>0</v>
      </c>
      <c r="F134">
        <v>112</v>
      </c>
    </row>
    <row r="135" spans="1:6" ht="14.4" thickTop="1" thickBot="1" x14ac:dyDescent="0.3">
      <c r="A135" s="176">
        <v>122</v>
      </c>
      <c r="B135" s="41" t="s">
        <v>69</v>
      </c>
      <c r="C135" s="37"/>
      <c r="D135" s="37"/>
      <c r="E135" s="31"/>
      <c r="F135">
        <v>113</v>
      </c>
    </row>
    <row r="136" spans="1:6" x14ac:dyDescent="0.25">
      <c r="A136" s="176">
        <v>123</v>
      </c>
      <c r="B136" s="95">
        <v>12</v>
      </c>
      <c r="C136" s="102" t="s">
        <v>153</v>
      </c>
      <c r="D136" s="138"/>
      <c r="E136" s="163"/>
      <c r="F136">
        <v>114</v>
      </c>
    </row>
    <row r="137" spans="1:6" x14ac:dyDescent="0.25">
      <c r="A137" s="176">
        <v>124</v>
      </c>
      <c r="B137" s="133">
        <v>12</v>
      </c>
      <c r="C137" s="16" t="s">
        <v>78</v>
      </c>
      <c r="D137" s="58"/>
      <c r="E137" s="21"/>
      <c r="F137">
        <v>115</v>
      </c>
    </row>
    <row r="138" spans="1:6" x14ac:dyDescent="0.25">
      <c r="A138" s="176">
        <v>125</v>
      </c>
      <c r="B138" s="133">
        <v>12</v>
      </c>
      <c r="C138" s="29" t="s">
        <v>22</v>
      </c>
      <c r="D138" s="61"/>
      <c r="E138" s="140" t="str">
        <f>IF(E137="","",VLOOKUP(E137,KVVKamp!$D$4:$E$11,2,FALSE))</f>
        <v/>
      </c>
      <c r="F138">
        <v>116</v>
      </c>
    </row>
    <row r="139" spans="1:6" ht="13.8" thickBot="1" x14ac:dyDescent="0.3">
      <c r="A139" s="176">
        <v>126</v>
      </c>
      <c r="B139" s="97" t="s">
        <v>68</v>
      </c>
      <c r="C139" s="33" t="s">
        <v>31</v>
      </c>
      <c r="D139" s="142"/>
      <c r="E139" s="155">
        <f>SUM(E136,E138)</f>
        <v>0</v>
      </c>
      <c r="F139">
        <v>117</v>
      </c>
    </row>
    <row r="140" spans="1:6" ht="13.8" thickBot="1" x14ac:dyDescent="0.3">
      <c r="A140" s="176">
        <v>127</v>
      </c>
      <c r="B140" s="41" t="s">
        <v>69</v>
      </c>
      <c r="C140" s="39"/>
      <c r="D140" s="39"/>
      <c r="E140" s="31"/>
      <c r="F140">
        <v>118</v>
      </c>
    </row>
    <row r="141" spans="1:6" x14ac:dyDescent="0.25">
      <c r="A141" s="176">
        <v>128</v>
      </c>
      <c r="B141" s="95">
        <v>13</v>
      </c>
      <c r="C141" s="102" t="s">
        <v>155</v>
      </c>
      <c r="D141" s="138"/>
      <c r="E141" s="163"/>
      <c r="F141">
        <v>119</v>
      </c>
    </row>
    <row r="142" spans="1:6" x14ac:dyDescent="0.25">
      <c r="A142" s="176">
        <v>129</v>
      </c>
      <c r="B142" s="133">
        <v>13</v>
      </c>
      <c r="C142" s="16" t="s">
        <v>53</v>
      </c>
      <c r="D142" s="91"/>
      <c r="E142" s="21"/>
      <c r="F142">
        <v>120</v>
      </c>
    </row>
    <row r="143" spans="1:6" x14ac:dyDescent="0.25">
      <c r="A143" s="176">
        <v>130</v>
      </c>
      <c r="B143" s="133">
        <v>13</v>
      </c>
      <c r="C143" s="29"/>
      <c r="D143" s="61"/>
      <c r="E143" s="140" t="str">
        <f>IF(E142="","",VLOOKUP(E142,KVVKamp!$G$4:$H$11,2,FALSE))</f>
        <v/>
      </c>
      <c r="F143">
        <v>121</v>
      </c>
    </row>
    <row r="144" spans="1:6" x14ac:dyDescent="0.25">
      <c r="A144" s="176">
        <v>131</v>
      </c>
      <c r="B144" s="133">
        <v>13</v>
      </c>
      <c r="C144" s="16" t="s">
        <v>55</v>
      </c>
      <c r="D144" s="91"/>
      <c r="E144" s="21"/>
      <c r="F144">
        <v>122</v>
      </c>
    </row>
    <row r="145" spans="1:6" x14ac:dyDescent="0.25">
      <c r="A145" s="176">
        <v>132</v>
      </c>
      <c r="B145" s="133">
        <v>13</v>
      </c>
      <c r="C145" s="29"/>
      <c r="D145" s="61"/>
      <c r="E145" s="139" t="str">
        <f>IF(E144="","",VLOOKUP(E144,KVVKamp!$G$4:$H$11,2,FALSE))</f>
        <v/>
      </c>
      <c r="F145">
        <v>123</v>
      </c>
    </row>
    <row r="146" spans="1:6" x14ac:dyDescent="0.25">
      <c r="A146" s="176">
        <v>133</v>
      </c>
      <c r="B146" s="133">
        <v>13</v>
      </c>
      <c r="C146" s="16" t="s">
        <v>54</v>
      </c>
      <c r="D146" s="91"/>
      <c r="E146" s="21"/>
      <c r="F146">
        <v>124</v>
      </c>
    </row>
    <row r="147" spans="1:6" x14ac:dyDescent="0.25">
      <c r="A147" s="176">
        <v>134</v>
      </c>
      <c r="B147" s="133">
        <v>13</v>
      </c>
      <c r="C147" s="29"/>
      <c r="D147" s="61"/>
      <c r="E147" s="139" t="str">
        <f>IF(E146="","",VLOOKUP(E146,KVVKamp!$G$4:$H$11,2,FALSE))</f>
        <v/>
      </c>
      <c r="F147">
        <v>125</v>
      </c>
    </row>
    <row r="148" spans="1:6" x14ac:dyDescent="0.25">
      <c r="A148" s="176">
        <v>135</v>
      </c>
      <c r="B148" s="133">
        <v>13</v>
      </c>
      <c r="C148" s="16" t="s">
        <v>156</v>
      </c>
      <c r="D148" s="58"/>
      <c r="E148" s="19"/>
      <c r="F148">
        <v>126</v>
      </c>
    </row>
    <row r="149" spans="1:6" x14ac:dyDescent="0.25">
      <c r="A149" s="176">
        <v>136</v>
      </c>
      <c r="B149" s="133">
        <v>13</v>
      </c>
      <c r="C149" s="29" t="s">
        <v>20</v>
      </c>
      <c r="D149" s="61"/>
      <c r="E149" s="21"/>
      <c r="F149">
        <v>127</v>
      </c>
    </row>
    <row r="150" spans="1:6" x14ac:dyDescent="0.25">
      <c r="A150" s="176">
        <v>137</v>
      </c>
      <c r="B150" s="133">
        <v>13</v>
      </c>
      <c r="C150" s="29" t="s">
        <v>10</v>
      </c>
      <c r="D150" s="61"/>
      <c r="E150" s="139" t="str">
        <f>IF(E149="","",VLOOKUP(E149,KVVKamp!$G$4:$H$11,2,FALSE))</f>
        <v/>
      </c>
      <c r="F150">
        <v>128</v>
      </c>
    </row>
    <row r="151" spans="1:6" ht="13.8" thickBot="1" x14ac:dyDescent="0.3">
      <c r="A151" s="176">
        <v>138</v>
      </c>
      <c r="B151" s="97" t="s">
        <v>68</v>
      </c>
      <c r="C151" s="33" t="s">
        <v>32</v>
      </c>
      <c r="D151" s="142"/>
      <c r="E151" s="155">
        <f>SUM(E141,E143,E145,E147,E148,E150)</f>
        <v>0</v>
      </c>
      <c r="F151">
        <v>129</v>
      </c>
    </row>
    <row r="152" spans="1:6" ht="13.8" thickBot="1" x14ac:dyDescent="0.3">
      <c r="A152" s="176">
        <v>139</v>
      </c>
      <c r="B152" s="41" t="s">
        <v>69</v>
      </c>
      <c r="C152" s="39"/>
      <c r="D152" s="39"/>
      <c r="E152" s="31"/>
      <c r="F152">
        <v>130</v>
      </c>
    </row>
    <row r="153" spans="1:6" ht="13.8" thickTop="1" x14ac:dyDescent="0.25">
      <c r="A153" s="176">
        <v>140</v>
      </c>
      <c r="B153" s="8">
        <v>14</v>
      </c>
      <c r="C153" s="36" t="s">
        <v>57</v>
      </c>
      <c r="D153" s="90"/>
      <c r="E153" s="21"/>
      <c r="F153">
        <v>131</v>
      </c>
    </row>
    <row r="154" spans="1:6" x14ac:dyDescent="0.25">
      <c r="A154" s="176">
        <v>141</v>
      </c>
      <c r="B154" s="11">
        <v>14</v>
      </c>
      <c r="C154" s="29"/>
      <c r="D154" s="61"/>
      <c r="E154" s="12" t="str">
        <f>IF(E153="","",VLOOKUP(E153,LimbKamp!$A$4:$B$11,2,FALSE))</f>
        <v/>
      </c>
      <c r="F154">
        <v>132</v>
      </c>
    </row>
    <row r="155" spans="1:6" x14ac:dyDescent="0.25">
      <c r="A155" s="176">
        <v>142</v>
      </c>
      <c r="B155" s="11">
        <v>14</v>
      </c>
      <c r="C155" s="16" t="s">
        <v>58</v>
      </c>
      <c r="D155" s="91"/>
      <c r="E155" s="21"/>
      <c r="F155">
        <v>133</v>
      </c>
    </row>
    <row r="156" spans="1:6" x14ac:dyDescent="0.25">
      <c r="A156" s="176">
        <v>143</v>
      </c>
      <c r="B156" s="11">
        <v>14</v>
      </c>
      <c r="C156" s="29"/>
      <c r="D156" s="61"/>
      <c r="E156" s="12" t="str">
        <f>IF(E155="","",VLOOKUP(E155,LimbKamp!$A$4:$B$11,2,FALSE))</f>
        <v/>
      </c>
      <c r="F156">
        <v>134</v>
      </c>
    </row>
    <row r="157" spans="1:6" x14ac:dyDescent="0.25">
      <c r="A157" s="176">
        <v>144</v>
      </c>
      <c r="B157" s="11">
        <v>14</v>
      </c>
      <c r="C157" s="16" t="s">
        <v>59</v>
      </c>
      <c r="D157" s="91"/>
      <c r="E157" s="21"/>
      <c r="F157">
        <v>135</v>
      </c>
    </row>
    <row r="158" spans="1:6" x14ac:dyDescent="0.25">
      <c r="A158" s="176">
        <v>145</v>
      </c>
      <c r="B158" s="11">
        <v>14</v>
      </c>
      <c r="C158" s="29"/>
      <c r="D158" s="61"/>
      <c r="E158" s="12" t="str">
        <f>IF(E157="","",VLOOKUP(E157,LimbKamp!$A$4:$B$11,2,FALSE))</f>
        <v/>
      </c>
      <c r="F158">
        <v>136</v>
      </c>
    </row>
    <row r="159" spans="1:6" x14ac:dyDescent="0.25">
      <c r="A159" s="176">
        <v>146</v>
      </c>
      <c r="B159" s="11">
        <v>14</v>
      </c>
      <c r="C159" s="16" t="s">
        <v>60</v>
      </c>
      <c r="D159" s="91"/>
      <c r="E159" s="21"/>
      <c r="F159">
        <v>137</v>
      </c>
    </row>
    <row r="160" spans="1:6" x14ac:dyDescent="0.25">
      <c r="A160" s="176">
        <v>147</v>
      </c>
      <c r="B160" s="11">
        <v>14</v>
      </c>
      <c r="C160" s="29"/>
      <c r="D160" s="61"/>
      <c r="E160" s="12" t="str">
        <f>IF(E159="","",VLOOKUP(E159,LimbKamp!$A$4:$B$11,2,FALSE))</f>
        <v/>
      </c>
      <c r="F160">
        <v>138</v>
      </c>
    </row>
    <row r="161" spans="1:6" x14ac:dyDescent="0.25">
      <c r="A161" s="176">
        <v>148</v>
      </c>
      <c r="B161" s="11">
        <v>14</v>
      </c>
      <c r="C161" s="16" t="s">
        <v>61</v>
      </c>
      <c r="D161" s="91"/>
      <c r="E161" s="21"/>
      <c r="F161">
        <v>139</v>
      </c>
    </row>
    <row r="162" spans="1:6" x14ac:dyDescent="0.25">
      <c r="A162" s="176">
        <v>149</v>
      </c>
      <c r="B162" s="11">
        <v>14</v>
      </c>
      <c r="C162" s="29" t="s">
        <v>10</v>
      </c>
      <c r="D162" s="61"/>
      <c r="E162" s="12" t="str">
        <f>IF(E161="","",VLOOKUP(E161,LimbKamp!$A$4:$B$11,2,FALSE))</f>
        <v/>
      </c>
      <c r="F162">
        <v>140</v>
      </c>
    </row>
    <row r="163" spans="1:6" ht="13.8" thickBot="1" x14ac:dyDescent="0.3">
      <c r="A163" s="176">
        <v>150</v>
      </c>
      <c r="B163" s="9" t="s">
        <v>68</v>
      </c>
      <c r="C163" s="33" t="s">
        <v>189</v>
      </c>
      <c r="D163" s="63"/>
      <c r="E163" s="155">
        <f>SUM(E154,E156,E158,E160,E162)</f>
        <v>0</v>
      </c>
      <c r="F163">
        <v>141</v>
      </c>
    </row>
    <row r="164" spans="1:6" ht="14.4" thickTop="1" thickBot="1" x14ac:dyDescent="0.3">
      <c r="A164" s="176">
        <v>151</v>
      </c>
      <c r="B164" s="41" t="s">
        <v>69</v>
      </c>
      <c r="C164" s="39"/>
      <c r="D164" s="39"/>
      <c r="E164" s="31"/>
      <c r="F164">
        <v>142</v>
      </c>
    </row>
    <row r="165" spans="1:6" x14ac:dyDescent="0.25">
      <c r="A165" s="176">
        <v>152</v>
      </c>
      <c r="B165" s="95">
        <v>15</v>
      </c>
      <c r="C165" s="102" t="s">
        <v>63</v>
      </c>
      <c r="D165" s="167"/>
      <c r="E165" s="21"/>
      <c r="F165">
        <v>143</v>
      </c>
    </row>
    <row r="166" spans="1:6" x14ac:dyDescent="0.25">
      <c r="A166" s="176">
        <v>153</v>
      </c>
      <c r="B166" s="133">
        <v>15</v>
      </c>
      <c r="C166" s="29"/>
      <c r="D166" s="61"/>
      <c r="E166" s="139" t="str">
        <f>IF(E165="","",VLOOKUP(E165,LimbKamp!$G$4:$H$6,2,FALSE))</f>
        <v/>
      </c>
      <c r="F166">
        <v>144</v>
      </c>
    </row>
    <row r="167" spans="1:6" x14ac:dyDescent="0.25">
      <c r="A167" s="176">
        <v>154</v>
      </c>
      <c r="B167" s="133">
        <v>15</v>
      </c>
      <c r="C167" s="16" t="s">
        <v>64</v>
      </c>
      <c r="D167" s="91"/>
      <c r="E167" s="21"/>
      <c r="F167">
        <v>145</v>
      </c>
    </row>
    <row r="168" spans="1:6" x14ac:dyDescent="0.25">
      <c r="A168" s="176">
        <v>155</v>
      </c>
      <c r="B168" s="133">
        <v>15</v>
      </c>
      <c r="C168" s="29"/>
      <c r="D168" s="61"/>
      <c r="E168" s="139" t="str">
        <f>IF(E167="","",VLOOKUP(E167,LimbKamp!$G$4:$H$6,2,FALSE))</f>
        <v/>
      </c>
      <c r="F168">
        <v>146</v>
      </c>
    </row>
    <row r="169" spans="1:6" x14ac:dyDescent="0.25">
      <c r="A169" s="176">
        <v>156</v>
      </c>
      <c r="B169" s="133">
        <v>15</v>
      </c>
      <c r="C169" s="16"/>
      <c r="D169" s="58"/>
      <c r="E169" s="19"/>
      <c r="F169">
        <v>147</v>
      </c>
    </row>
    <row r="170" spans="1:6" x14ac:dyDescent="0.25">
      <c r="A170" s="176">
        <v>157</v>
      </c>
      <c r="B170" s="133">
        <v>15</v>
      </c>
      <c r="C170" s="29"/>
      <c r="D170" s="61"/>
      <c r="E170" s="139" t="str">
        <f>IF(E169="","",VLOOKUP(E169,LimbKamp!$G$4:$H$6,2,FALSE))</f>
        <v/>
      </c>
      <c r="F170">
        <v>148</v>
      </c>
    </row>
    <row r="171" spans="1:6" ht="13.8" thickBot="1" x14ac:dyDescent="0.3">
      <c r="A171" s="176">
        <v>158</v>
      </c>
      <c r="B171" s="97" t="s">
        <v>68</v>
      </c>
      <c r="C171" s="98" t="s">
        <v>33</v>
      </c>
      <c r="D171" s="142"/>
      <c r="E171" s="155">
        <f>SUM(E166,E168,E170)</f>
        <v>0</v>
      </c>
      <c r="F171">
        <v>149</v>
      </c>
    </row>
    <row r="172" spans="1:6" ht="13.8" thickBot="1" x14ac:dyDescent="0.3">
      <c r="A172" s="176">
        <v>159</v>
      </c>
      <c r="B172" s="143" t="s">
        <v>69</v>
      </c>
      <c r="C172" s="144"/>
      <c r="D172" s="144"/>
      <c r="E172" s="145"/>
      <c r="F172">
        <v>150</v>
      </c>
    </row>
    <row r="173" spans="1:6" ht="13.8" thickTop="1" x14ac:dyDescent="0.25">
      <c r="A173" s="176">
        <v>160</v>
      </c>
      <c r="B173" s="8">
        <v>16</v>
      </c>
      <c r="C173" s="38" t="s">
        <v>65</v>
      </c>
      <c r="D173" s="168"/>
      <c r="E173" s="21"/>
      <c r="F173">
        <v>152</v>
      </c>
    </row>
    <row r="174" spans="1:6" x14ac:dyDescent="0.25">
      <c r="A174" s="176">
        <v>161</v>
      </c>
      <c r="B174" s="11">
        <v>16</v>
      </c>
      <c r="C174" s="29"/>
      <c r="D174" s="61"/>
      <c r="E174" s="12" t="str">
        <f>IF(E173="","",VLOOKUP(E173,LimbKamp!$J$4:$K$6,2,FALSE))</f>
        <v/>
      </c>
      <c r="F174">
        <v>153</v>
      </c>
    </row>
    <row r="175" spans="1:6" x14ac:dyDescent="0.25">
      <c r="A175" s="176">
        <v>162</v>
      </c>
      <c r="B175" s="11">
        <v>16</v>
      </c>
      <c r="C175" s="16" t="s">
        <v>66</v>
      </c>
      <c r="D175" s="91"/>
      <c r="E175" s="21"/>
      <c r="F175">
        <v>154</v>
      </c>
    </row>
    <row r="176" spans="1:6" x14ac:dyDescent="0.25">
      <c r="A176" s="176">
        <v>163</v>
      </c>
      <c r="B176" s="11">
        <v>16</v>
      </c>
      <c r="C176" s="29"/>
      <c r="D176" s="61"/>
      <c r="E176" s="12" t="str">
        <f>IF(E175="","",VLOOKUP(E175,LimbKamp!$J$4:$K$6,2,FALSE))</f>
        <v/>
      </c>
      <c r="F176">
        <v>155</v>
      </c>
    </row>
    <row r="177" spans="1:6" ht="13.8" thickBot="1" x14ac:dyDescent="0.3">
      <c r="A177" s="176">
        <v>164</v>
      </c>
      <c r="B177" s="9" t="s">
        <v>68</v>
      </c>
      <c r="C177" s="33" t="s">
        <v>34</v>
      </c>
      <c r="D177" s="63"/>
      <c r="E177" s="155">
        <f>SUM(E174,E176)</f>
        <v>0</v>
      </c>
      <c r="F177">
        <v>156</v>
      </c>
    </row>
    <row r="178" spans="1:6" ht="14.4" thickTop="1" thickBot="1" x14ac:dyDescent="0.3">
      <c r="A178" s="176">
        <v>165</v>
      </c>
      <c r="B178" s="41" t="s">
        <v>69</v>
      </c>
      <c r="C178" s="39"/>
      <c r="D178" s="39"/>
      <c r="E178" s="31"/>
      <c r="F178">
        <v>157</v>
      </c>
    </row>
    <row r="179" spans="1:6" x14ac:dyDescent="0.25">
      <c r="A179" s="176">
        <v>166</v>
      </c>
      <c r="B179" s="95">
        <v>17</v>
      </c>
      <c r="C179" s="102" t="s">
        <v>73</v>
      </c>
      <c r="D179" s="138"/>
      <c r="E179" s="21"/>
      <c r="F179">
        <v>159</v>
      </c>
    </row>
    <row r="180" spans="1:6" x14ac:dyDescent="0.25">
      <c r="A180" s="176">
        <v>167</v>
      </c>
      <c r="B180" s="133">
        <v>17</v>
      </c>
      <c r="C180" s="29" t="s">
        <v>14</v>
      </c>
      <c r="D180" s="61"/>
      <c r="E180" s="139" t="str">
        <f>IF(E179="","",VLOOKUP(E179,LimbKamp!$D$4:$E$9,2,FALSE))</f>
        <v/>
      </c>
      <c r="F180">
        <v>160</v>
      </c>
    </row>
    <row r="181" spans="1:6" ht="13.8" thickBot="1" x14ac:dyDescent="0.3">
      <c r="A181" s="176">
        <v>168</v>
      </c>
      <c r="B181" s="97" t="s">
        <v>68</v>
      </c>
      <c r="C181" s="33" t="s">
        <v>35</v>
      </c>
      <c r="D181" s="142"/>
      <c r="E181" s="155">
        <f>SUM(E180)</f>
        <v>0</v>
      </c>
      <c r="F181">
        <v>161</v>
      </c>
    </row>
    <row r="182" spans="1:6" ht="13.8" thickBot="1" x14ac:dyDescent="0.3">
      <c r="A182" s="176">
        <v>169</v>
      </c>
      <c r="B182" s="41" t="s">
        <v>69</v>
      </c>
      <c r="C182" s="39"/>
      <c r="D182" s="39"/>
      <c r="E182" s="31"/>
      <c r="F182">
        <v>162</v>
      </c>
    </row>
    <row r="183" spans="1:6" x14ac:dyDescent="0.25">
      <c r="A183" s="176">
        <v>170</v>
      </c>
      <c r="B183" s="95">
        <v>18</v>
      </c>
      <c r="C183" s="102" t="s">
        <v>67</v>
      </c>
      <c r="D183" s="167"/>
      <c r="E183" s="21"/>
      <c r="F183">
        <v>163</v>
      </c>
    </row>
    <row r="184" spans="1:6" x14ac:dyDescent="0.25">
      <c r="A184" s="176">
        <v>171</v>
      </c>
      <c r="B184" s="133">
        <v>18</v>
      </c>
      <c r="C184" s="16" t="s">
        <v>197</v>
      </c>
      <c r="D184" s="58"/>
      <c r="E184" s="139" t="str">
        <f>IF(E183="","",VLOOKUP(E183,'Crosscup+FC'!$A$4:$B$9,2,FALSE))</f>
        <v/>
      </c>
      <c r="F184">
        <v>164</v>
      </c>
    </row>
    <row r="185" spans="1:6" x14ac:dyDescent="0.25">
      <c r="A185" s="176">
        <v>172</v>
      </c>
      <c r="B185" s="133">
        <v>18</v>
      </c>
      <c r="C185" s="16" t="s">
        <v>67</v>
      </c>
      <c r="D185" s="91"/>
      <c r="E185" s="21"/>
      <c r="F185">
        <v>165</v>
      </c>
    </row>
    <row r="186" spans="1:6" x14ac:dyDescent="0.25">
      <c r="A186" s="176">
        <v>173</v>
      </c>
      <c r="B186" s="133">
        <v>18</v>
      </c>
      <c r="C186" s="16" t="s">
        <v>197</v>
      </c>
      <c r="D186" s="58"/>
      <c r="E186" s="139" t="str">
        <f>IF(E185="","",VLOOKUP(E185,'Crosscup+FC'!$A$4:$B$9,2,FALSE))</f>
        <v/>
      </c>
      <c r="F186">
        <v>166</v>
      </c>
    </row>
    <row r="187" spans="1:6" x14ac:dyDescent="0.25">
      <c r="A187" s="176">
        <v>174</v>
      </c>
      <c r="B187" s="133">
        <v>18</v>
      </c>
      <c r="C187" s="16" t="s">
        <v>67</v>
      </c>
      <c r="D187" s="91"/>
      <c r="E187" s="21"/>
      <c r="F187">
        <v>167</v>
      </c>
    </row>
    <row r="188" spans="1:6" x14ac:dyDescent="0.25">
      <c r="A188" s="176">
        <v>175</v>
      </c>
      <c r="B188" s="133">
        <v>18</v>
      </c>
      <c r="C188" s="16" t="s">
        <v>197</v>
      </c>
      <c r="D188" s="58"/>
      <c r="E188" s="139" t="str">
        <f>IF(E187="","",VLOOKUP(E187,'Crosscup+FC'!$A$4:$B$9,2,FALSE))</f>
        <v/>
      </c>
      <c r="F188">
        <v>168</v>
      </c>
    </row>
    <row r="189" spans="1:6" x14ac:dyDescent="0.25">
      <c r="A189" s="176">
        <v>176</v>
      </c>
      <c r="B189" s="133">
        <v>18</v>
      </c>
      <c r="C189" s="16" t="s">
        <v>67</v>
      </c>
      <c r="D189" s="91"/>
      <c r="E189" s="21"/>
      <c r="F189">
        <v>169</v>
      </c>
    </row>
    <row r="190" spans="1:6" x14ac:dyDescent="0.25">
      <c r="A190" s="176">
        <v>177</v>
      </c>
      <c r="B190" s="133">
        <v>18</v>
      </c>
      <c r="C190" s="16" t="s">
        <v>197</v>
      </c>
      <c r="D190" s="58"/>
      <c r="E190" s="139" t="str">
        <f>IF(E189="","",VLOOKUP(E189,'Crosscup+FC'!$A$4:$B$9,2,FALSE))</f>
        <v/>
      </c>
      <c r="F190">
        <v>170</v>
      </c>
    </row>
    <row r="191" spans="1:6" x14ac:dyDescent="0.25">
      <c r="A191" s="176">
        <v>178</v>
      </c>
      <c r="B191" s="133">
        <v>18</v>
      </c>
      <c r="C191" s="16" t="s">
        <v>67</v>
      </c>
      <c r="D191" s="91"/>
      <c r="E191" s="21"/>
      <c r="F191">
        <v>171</v>
      </c>
    </row>
    <row r="192" spans="1:6" x14ac:dyDescent="0.25">
      <c r="A192" s="176">
        <v>179</v>
      </c>
      <c r="B192" s="133">
        <v>18</v>
      </c>
      <c r="C192" s="16" t="s">
        <v>197</v>
      </c>
      <c r="D192" s="58"/>
      <c r="E192" s="139" t="str">
        <f>IF(E191="","",VLOOKUP(E191,'Crosscup+FC'!$A$4:$B$9,2,FALSE))</f>
        <v/>
      </c>
      <c r="F192">
        <v>172</v>
      </c>
    </row>
    <row r="193" spans="1:6" x14ac:dyDescent="0.25">
      <c r="A193" s="176">
        <v>180</v>
      </c>
      <c r="B193" s="133">
        <v>18</v>
      </c>
      <c r="C193" s="16" t="s">
        <v>67</v>
      </c>
      <c r="D193" s="91"/>
      <c r="E193" s="21"/>
      <c r="F193">
        <v>173</v>
      </c>
    </row>
    <row r="194" spans="1:6" x14ac:dyDescent="0.25">
      <c r="A194" s="176">
        <v>181</v>
      </c>
      <c r="B194" s="133">
        <v>18</v>
      </c>
      <c r="C194" s="16" t="s">
        <v>197</v>
      </c>
      <c r="D194" s="58"/>
      <c r="E194" s="139" t="str">
        <f>IF(E193="","",VLOOKUP(E193,'Crosscup+FC'!$A$4:$B$9,2,FALSE))</f>
        <v/>
      </c>
      <c r="F194">
        <v>174</v>
      </c>
    </row>
    <row r="195" spans="1:6" x14ac:dyDescent="0.25">
      <c r="A195" s="176">
        <v>182</v>
      </c>
      <c r="B195" s="133">
        <v>18</v>
      </c>
      <c r="C195" s="16" t="s">
        <v>67</v>
      </c>
      <c r="D195" s="91"/>
      <c r="E195" s="21"/>
      <c r="F195">
        <v>175</v>
      </c>
    </row>
    <row r="196" spans="1:6" x14ac:dyDescent="0.25">
      <c r="A196" s="176">
        <v>183</v>
      </c>
      <c r="B196" s="133">
        <v>18</v>
      </c>
      <c r="C196" s="16" t="s">
        <v>197</v>
      </c>
      <c r="D196" s="58"/>
      <c r="E196" s="139" t="str">
        <f>IF(E195="","",VLOOKUP(E195,'Crosscup+FC'!$A$4:$B$9,2,FALSE))</f>
        <v/>
      </c>
      <c r="F196">
        <v>176</v>
      </c>
    </row>
    <row r="197" spans="1:6" x14ac:dyDescent="0.25">
      <c r="A197" s="176">
        <v>184</v>
      </c>
      <c r="B197" s="133">
        <v>18</v>
      </c>
      <c r="C197" s="45" t="s">
        <v>80</v>
      </c>
      <c r="D197" s="64"/>
      <c r="E197" s="21"/>
    </row>
    <row r="198" spans="1:6" x14ac:dyDescent="0.25">
      <c r="A198" s="176">
        <v>185</v>
      </c>
      <c r="B198" s="133">
        <v>18</v>
      </c>
      <c r="C198" s="45" t="s">
        <v>81</v>
      </c>
      <c r="D198" s="64"/>
      <c r="E198" s="139" t="str">
        <f>IF(E197="","",VLOOKUP(E197,'Crosscup+FC'!$D$4:$E$9,2,FALSE))</f>
        <v/>
      </c>
    </row>
    <row r="199" spans="1:6" ht="13.8" thickBot="1" x14ac:dyDescent="0.3">
      <c r="A199" s="176">
        <v>186</v>
      </c>
      <c r="B199" s="97" t="s">
        <v>68</v>
      </c>
      <c r="C199" s="33" t="s">
        <v>157</v>
      </c>
      <c r="D199" s="142"/>
      <c r="E199" s="155">
        <f>SUM(E184,E186,E188,E190,E192,E194,E196,E198)</f>
        <v>0</v>
      </c>
      <c r="F199">
        <v>177</v>
      </c>
    </row>
    <row r="200" spans="1:6" ht="13.8" thickBot="1" x14ac:dyDescent="0.3">
      <c r="A200" s="176">
        <v>187</v>
      </c>
      <c r="B200" s="41" t="s">
        <v>69</v>
      </c>
      <c r="C200" s="39"/>
      <c r="D200" s="39"/>
      <c r="E200" s="31"/>
      <c r="F200">
        <v>182</v>
      </c>
    </row>
    <row r="201" spans="1:6" ht="13.8" thickTop="1" x14ac:dyDescent="0.25">
      <c r="A201" s="176">
        <v>188</v>
      </c>
      <c r="B201" s="8">
        <v>19</v>
      </c>
      <c r="C201" s="36" t="s">
        <v>75</v>
      </c>
      <c r="D201" s="56"/>
      <c r="E201" s="22"/>
      <c r="F201">
        <v>183</v>
      </c>
    </row>
    <row r="202" spans="1:6" x14ac:dyDescent="0.25">
      <c r="A202" s="176">
        <v>189</v>
      </c>
      <c r="B202" s="11">
        <v>19</v>
      </c>
      <c r="C202" s="16" t="s">
        <v>177</v>
      </c>
      <c r="D202" s="91"/>
      <c r="E202" s="21"/>
      <c r="F202">
        <v>48</v>
      </c>
    </row>
    <row r="203" spans="1:6" x14ac:dyDescent="0.25">
      <c r="A203" s="176">
        <v>190</v>
      </c>
      <c r="B203" s="11">
        <v>19</v>
      </c>
      <c r="C203" s="69"/>
      <c r="D203" s="60"/>
      <c r="E203" s="18" t="str">
        <f>IF(E202="","",VLOOKUP(E202,BelgKamp!$A$4:$B$11,2,FALSE))</f>
        <v/>
      </c>
      <c r="F203">
        <v>49</v>
      </c>
    </row>
    <row r="204" spans="1:6" x14ac:dyDescent="0.25">
      <c r="A204" s="176">
        <v>191</v>
      </c>
      <c r="B204" s="11">
        <v>19</v>
      </c>
      <c r="C204" s="16" t="s">
        <v>178</v>
      </c>
      <c r="D204" s="91"/>
      <c r="E204" s="21"/>
      <c r="F204">
        <v>50</v>
      </c>
    </row>
    <row r="205" spans="1:6" x14ac:dyDescent="0.25">
      <c r="A205" s="176">
        <v>192</v>
      </c>
      <c r="B205" s="11">
        <v>19</v>
      </c>
      <c r="C205" s="28"/>
      <c r="D205" s="60"/>
      <c r="E205" s="18" t="str">
        <f>IF(E204="","",VLOOKUP(E204,BelgKamp!$A$4:$B$11,2,FALSE))</f>
        <v/>
      </c>
      <c r="F205">
        <v>51</v>
      </c>
    </row>
    <row r="206" spans="1:6" x14ac:dyDescent="0.25">
      <c r="A206" s="176">
        <v>193</v>
      </c>
      <c r="B206" s="11">
        <v>19</v>
      </c>
      <c r="C206" s="16" t="s">
        <v>74</v>
      </c>
      <c r="D206" s="58"/>
      <c r="E206" s="21"/>
      <c r="F206">
        <v>184</v>
      </c>
    </row>
    <row r="207" spans="1:6" x14ac:dyDescent="0.25">
      <c r="A207" s="176">
        <v>194</v>
      </c>
      <c r="B207" s="11">
        <v>19</v>
      </c>
      <c r="C207" s="16" t="s">
        <v>177</v>
      </c>
      <c r="D207" s="91"/>
      <c r="E207" s="21"/>
      <c r="F207">
        <v>48</v>
      </c>
    </row>
    <row r="208" spans="1:6" x14ac:dyDescent="0.25">
      <c r="A208" s="176">
        <v>195</v>
      </c>
      <c r="B208" s="11">
        <v>19</v>
      </c>
      <c r="C208" s="69"/>
      <c r="D208" s="60"/>
      <c r="E208" s="18" t="str">
        <f>IF(E207="","",VLOOKUP(E207,BelgKamp!$A$4:$B$11,2,FALSE))</f>
        <v/>
      </c>
      <c r="F208">
        <v>49</v>
      </c>
    </row>
    <row r="209" spans="1:6" x14ac:dyDescent="0.25">
      <c r="A209" s="176">
        <v>196</v>
      </c>
      <c r="B209" s="11">
        <v>19</v>
      </c>
      <c r="C209" s="16" t="s">
        <v>178</v>
      </c>
      <c r="D209" s="91"/>
      <c r="E209" s="21"/>
      <c r="F209">
        <v>50</v>
      </c>
    </row>
    <row r="210" spans="1:6" x14ac:dyDescent="0.25">
      <c r="A210" s="176">
        <v>197</v>
      </c>
      <c r="B210" s="11">
        <v>19</v>
      </c>
      <c r="C210" s="28"/>
      <c r="D210" s="60"/>
      <c r="E210" s="18" t="str">
        <f>IF(E209="","",VLOOKUP(E209,BelgKamp!$A$4:$B$11,2,FALSE))</f>
        <v/>
      </c>
      <c r="F210">
        <v>51</v>
      </c>
    </row>
    <row r="211" spans="1:6" x14ac:dyDescent="0.25">
      <c r="A211" s="176">
        <v>198</v>
      </c>
      <c r="B211" s="11">
        <v>19</v>
      </c>
      <c r="C211" s="16" t="s">
        <v>76</v>
      </c>
      <c r="D211" s="58"/>
      <c r="E211" s="21"/>
      <c r="F211">
        <v>185</v>
      </c>
    </row>
    <row r="212" spans="1:6" x14ac:dyDescent="0.25">
      <c r="A212" s="176">
        <v>199</v>
      </c>
      <c r="B212" s="11">
        <v>19</v>
      </c>
      <c r="C212" s="16" t="s">
        <v>203</v>
      </c>
      <c r="D212" s="91"/>
      <c r="E212" s="21"/>
      <c r="F212">
        <v>48</v>
      </c>
    </row>
    <row r="213" spans="1:6" x14ac:dyDescent="0.25">
      <c r="A213" s="176">
        <v>200</v>
      </c>
      <c r="B213" s="11">
        <v>19</v>
      </c>
      <c r="C213" s="69"/>
      <c r="D213" s="60"/>
      <c r="E213" s="18" t="str">
        <f>IF(E212="","",VLOOKUP(E212,BelgKamp!$A$4:$B$11,2,FALSE))</f>
        <v/>
      </c>
      <c r="F213">
        <v>49</v>
      </c>
    </row>
    <row r="214" spans="1:6" ht="13.8" thickBot="1" x14ac:dyDescent="0.3">
      <c r="A214" s="176">
        <v>201</v>
      </c>
      <c r="B214" s="9" t="s">
        <v>68</v>
      </c>
      <c r="C214" s="33" t="s">
        <v>131</v>
      </c>
      <c r="D214" s="62"/>
      <c r="E214" s="155">
        <f>SUM(E201,E203,E205,E206,E208,E210,E211,E213)</f>
        <v>0</v>
      </c>
      <c r="F214">
        <v>186</v>
      </c>
    </row>
    <row r="215" spans="1:6" ht="14.4" thickTop="1" thickBot="1" x14ac:dyDescent="0.3">
      <c r="A215" s="176">
        <v>202</v>
      </c>
      <c r="B215" s="41" t="s">
        <v>69</v>
      </c>
      <c r="C215" s="37"/>
      <c r="D215" s="37"/>
      <c r="E215" s="40"/>
      <c r="F215">
        <v>187</v>
      </c>
    </row>
    <row r="216" spans="1:6" ht="13.8" thickTop="1" x14ac:dyDescent="0.25">
      <c r="A216" s="176">
        <v>203</v>
      </c>
      <c r="B216" s="8">
        <v>20</v>
      </c>
      <c r="C216" s="36" t="s">
        <v>77</v>
      </c>
      <c r="D216" s="56"/>
      <c r="E216" s="22"/>
      <c r="F216">
        <v>188</v>
      </c>
    </row>
    <row r="217" spans="1:6" x14ac:dyDescent="0.25">
      <c r="A217" s="176">
        <v>204</v>
      </c>
      <c r="B217" s="11">
        <v>20</v>
      </c>
      <c r="C217" s="16" t="s">
        <v>124</v>
      </c>
      <c r="D217" s="58"/>
      <c r="E217" s="21"/>
      <c r="F217">
        <v>189</v>
      </c>
    </row>
    <row r="218" spans="1:6" ht="13.8" thickBot="1" x14ac:dyDescent="0.3">
      <c r="A218" s="176">
        <v>205</v>
      </c>
      <c r="B218" s="9" t="s">
        <v>68</v>
      </c>
      <c r="C218" s="33" t="s">
        <v>132</v>
      </c>
      <c r="D218" s="62"/>
      <c r="E218" s="155">
        <f>SUM(E216:E217)</f>
        <v>0</v>
      </c>
      <c r="F218">
        <v>190</v>
      </c>
    </row>
    <row r="219" spans="1:6" ht="14.4" thickTop="1" thickBot="1" x14ac:dyDescent="0.3">
      <c r="A219" s="176">
        <v>206</v>
      </c>
      <c r="B219" s="41" t="s">
        <v>69</v>
      </c>
      <c r="C219" s="37"/>
      <c r="D219" s="37"/>
      <c r="E219" s="40"/>
      <c r="F219">
        <v>191</v>
      </c>
    </row>
    <row r="220" spans="1:6" x14ac:dyDescent="0.25">
      <c r="A220" s="176">
        <v>207</v>
      </c>
      <c r="B220" s="95">
        <v>21</v>
      </c>
      <c r="C220" s="102" t="s">
        <v>123</v>
      </c>
      <c r="D220" s="138"/>
      <c r="E220" s="163"/>
      <c r="F220">
        <v>192</v>
      </c>
    </row>
    <row r="221" spans="1:6" x14ac:dyDescent="0.25">
      <c r="A221" s="176">
        <v>208</v>
      </c>
      <c r="B221" s="133">
        <v>21</v>
      </c>
      <c r="C221" s="16" t="s">
        <v>158</v>
      </c>
      <c r="D221" s="92" t="s">
        <v>159</v>
      </c>
      <c r="E221" s="146"/>
      <c r="F221">
        <v>193</v>
      </c>
    </row>
    <row r="222" spans="1:6" x14ac:dyDescent="0.25">
      <c r="A222" s="176">
        <v>209</v>
      </c>
      <c r="B222" s="133">
        <v>21</v>
      </c>
      <c r="C222" s="16" t="s">
        <v>163</v>
      </c>
      <c r="D222" s="92" t="s">
        <v>159</v>
      </c>
      <c r="E222" s="146"/>
      <c r="F222">
        <v>194</v>
      </c>
    </row>
    <row r="223" spans="1:6" x14ac:dyDescent="0.25">
      <c r="A223" s="176">
        <v>210</v>
      </c>
      <c r="B223" s="133">
        <v>21</v>
      </c>
      <c r="C223" s="42" t="s">
        <v>72</v>
      </c>
      <c r="D223" s="67"/>
      <c r="E223" s="147">
        <f>IF(E222&gt;0,E220+(E221/E222),0)</f>
        <v>0</v>
      </c>
      <c r="F223">
        <v>195</v>
      </c>
    </row>
    <row r="224" spans="1:6" x14ac:dyDescent="0.25">
      <c r="A224" s="176">
        <v>211</v>
      </c>
      <c r="B224" s="133">
        <v>21</v>
      </c>
      <c r="C224" s="16" t="s">
        <v>122</v>
      </c>
      <c r="D224" s="58"/>
      <c r="E224" s="164"/>
      <c r="F224">
        <v>196</v>
      </c>
    </row>
    <row r="225" spans="1:6" x14ac:dyDescent="0.25">
      <c r="A225" s="176">
        <v>212</v>
      </c>
      <c r="B225" s="133">
        <v>21</v>
      </c>
      <c r="C225" s="16" t="s">
        <v>158</v>
      </c>
      <c r="D225" s="92" t="s">
        <v>159</v>
      </c>
      <c r="E225" s="146"/>
      <c r="F225">
        <v>197</v>
      </c>
    </row>
    <row r="226" spans="1:6" x14ac:dyDescent="0.25">
      <c r="A226" s="176">
        <v>213</v>
      </c>
      <c r="B226" s="133">
        <v>21</v>
      </c>
      <c r="C226" s="16" t="s">
        <v>162</v>
      </c>
      <c r="D226" s="92" t="s">
        <v>159</v>
      </c>
      <c r="E226" s="146"/>
      <c r="F226">
        <v>198</v>
      </c>
    </row>
    <row r="227" spans="1:6" x14ac:dyDescent="0.25">
      <c r="A227" s="176">
        <v>214</v>
      </c>
      <c r="B227" s="133">
        <v>21</v>
      </c>
      <c r="C227" s="42" t="s">
        <v>15</v>
      </c>
      <c r="D227" s="67"/>
      <c r="E227" s="148">
        <f>IF(E226&gt;0,E224+(E225/E226),0)</f>
        <v>0</v>
      </c>
      <c r="F227">
        <v>199</v>
      </c>
    </row>
    <row r="228" spans="1:6" ht="13.8" thickBot="1" x14ac:dyDescent="0.3">
      <c r="A228" s="176">
        <v>215</v>
      </c>
      <c r="B228" s="97" t="s">
        <v>68</v>
      </c>
      <c r="C228" s="33" t="s">
        <v>133</v>
      </c>
      <c r="D228" s="142"/>
      <c r="E228" s="100">
        <f>SUM(E223,E227)</f>
        <v>0</v>
      </c>
      <c r="F228">
        <v>200</v>
      </c>
    </row>
    <row r="229" spans="1:6" ht="13.8" thickBot="1" x14ac:dyDescent="0.3">
      <c r="A229" s="176">
        <v>216</v>
      </c>
      <c r="B229" s="41" t="s">
        <v>69</v>
      </c>
      <c r="C229" s="39"/>
      <c r="D229" s="39"/>
      <c r="E229" s="40"/>
      <c r="F229">
        <v>201</v>
      </c>
    </row>
    <row r="230" spans="1:6" ht="19.2" thickTop="1" thickBot="1" x14ac:dyDescent="0.4">
      <c r="A230" s="176">
        <v>217</v>
      </c>
      <c r="B230" s="81" t="s">
        <v>68</v>
      </c>
      <c r="C230" s="82" t="s">
        <v>129</v>
      </c>
      <c r="D230" s="82"/>
      <c r="E230" s="156">
        <f>SUM(E15,E19,E22,E32,E42,E58,E77,E92,E109,E122,E134,E139,E151,E163,E171,E177,E181,E199,E214,E218,E228)</f>
        <v>0</v>
      </c>
      <c r="F230">
        <v>202</v>
      </c>
    </row>
    <row r="231" spans="1:6" ht="19.2" thickTop="1" thickBot="1" x14ac:dyDescent="0.4">
      <c r="A231" s="176">
        <v>218</v>
      </c>
      <c r="C231" s="87"/>
      <c r="D231" s="87"/>
      <c r="E231" s="88"/>
    </row>
    <row r="232" spans="1:6" ht="18" thickBot="1" x14ac:dyDescent="0.35">
      <c r="A232" s="176">
        <v>219</v>
      </c>
      <c r="B232" s="118"/>
      <c r="C232" s="118" t="s">
        <v>137</v>
      </c>
      <c r="D232" s="119"/>
      <c r="E232" s="120"/>
    </row>
    <row r="233" spans="1:6" ht="13.8" thickBot="1" x14ac:dyDescent="0.3">
      <c r="A233" s="176">
        <v>220</v>
      </c>
    </row>
    <row r="234" spans="1:6" x14ac:dyDescent="0.25">
      <c r="A234" s="176">
        <v>221</v>
      </c>
      <c r="B234" s="95"/>
      <c r="C234" s="170" t="s">
        <v>183</v>
      </c>
      <c r="D234" s="101"/>
      <c r="E234" s="163"/>
    </row>
    <row r="235" spans="1:6" x14ac:dyDescent="0.25">
      <c r="A235" s="176">
        <v>222</v>
      </c>
      <c r="B235" s="172"/>
      <c r="C235" s="46" t="s">
        <v>184</v>
      </c>
      <c r="D235" s="171"/>
      <c r="E235" s="173"/>
    </row>
    <row r="236" spans="1:6" x14ac:dyDescent="0.25">
      <c r="A236" s="176">
        <v>223</v>
      </c>
      <c r="B236" s="169"/>
      <c r="C236" s="49" t="s">
        <v>204</v>
      </c>
      <c r="D236" s="31"/>
      <c r="E236" s="174"/>
    </row>
    <row r="237" spans="1:6" ht="16.2" thickBot="1" x14ac:dyDescent="0.35">
      <c r="A237" s="176">
        <v>224</v>
      </c>
      <c r="B237" s="97">
        <v>22</v>
      </c>
      <c r="C237" s="98" t="s">
        <v>208</v>
      </c>
      <c r="D237" s="99"/>
      <c r="E237" s="156">
        <f>SUM(E234,E235,E236)</f>
        <v>0</v>
      </c>
    </row>
    <row r="238" spans="1:6" ht="13.8" thickBot="1" x14ac:dyDescent="0.3">
      <c r="A238" s="176">
        <v>225</v>
      </c>
      <c r="B238" s="84"/>
      <c r="C238" s="30"/>
      <c r="D238" s="83"/>
      <c r="E238"/>
    </row>
    <row r="239" spans="1:6" x14ac:dyDescent="0.25">
      <c r="A239" s="176">
        <v>226</v>
      </c>
      <c r="B239" s="95"/>
      <c r="C239" s="102" t="s">
        <v>161</v>
      </c>
      <c r="D239" s="96"/>
      <c r="E239" s="166"/>
    </row>
    <row r="240" spans="1:6" ht="16.2" thickBot="1" x14ac:dyDescent="0.35">
      <c r="A240" s="176">
        <v>227</v>
      </c>
      <c r="B240" s="97">
        <v>23</v>
      </c>
      <c r="C240" s="98" t="s">
        <v>160</v>
      </c>
      <c r="D240" s="99"/>
      <c r="E240" s="156">
        <f>E239</f>
        <v>0</v>
      </c>
    </row>
    <row r="241" spans="1:9" ht="13.8" thickBot="1" x14ac:dyDescent="0.3">
      <c r="A241" s="176">
        <v>228</v>
      </c>
      <c r="C241" s="94"/>
      <c r="D241" s="94"/>
    </row>
    <row r="242" spans="1:9" ht="13.8" thickTop="1" x14ac:dyDescent="0.25">
      <c r="A242" s="176">
        <v>229</v>
      </c>
      <c r="B242" s="8">
        <v>24</v>
      </c>
      <c r="C242" s="46" t="s">
        <v>217</v>
      </c>
      <c r="D242" s="49"/>
      <c r="E242" s="22"/>
      <c r="F242">
        <v>179</v>
      </c>
      <c r="I242" s="5"/>
    </row>
    <row r="243" spans="1:9" x14ac:dyDescent="0.25">
      <c r="A243" s="176">
        <v>230</v>
      </c>
      <c r="B243" s="14">
        <v>24</v>
      </c>
      <c r="C243" s="49" t="s">
        <v>218</v>
      </c>
      <c r="D243" s="65"/>
      <c r="E243" s="50"/>
      <c r="I243" s="5"/>
    </row>
    <row r="244" spans="1:9" x14ac:dyDescent="0.25">
      <c r="A244" s="176">
        <v>231</v>
      </c>
      <c r="B244" s="14">
        <v>24</v>
      </c>
      <c r="C244" s="46" t="s">
        <v>219</v>
      </c>
      <c r="D244" s="46"/>
      <c r="E244" s="50"/>
      <c r="I244" s="5"/>
    </row>
    <row r="245" spans="1:9" x14ac:dyDescent="0.25">
      <c r="A245" s="176">
        <v>232</v>
      </c>
      <c r="B245" s="14">
        <v>24</v>
      </c>
      <c r="C245" s="46" t="s">
        <v>220</v>
      </c>
      <c r="D245" s="65"/>
      <c r="E245" s="50"/>
      <c r="I245" s="5"/>
    </row>
    <row r="246" spans="1:9" x14ac:dyDescent="0.25">
      <c r="A246" s="176">
        <v>233</v>
      </c>
      <c r="B246" s="14">
        <v>24</v>
      </c>
      <c r="C246" s="46" t="s">
        <v>221</v>
      </c>
      <c r="D246" s="65"/>
      <c r="E246" s="50"/>
      <c r="I246" s="5"/>
    </row>
    <row r="247" spans="1:9" x14ac:dyDescent="0.25">
      <c r="A247" s="176">
        <v>234</v>
      </c>
      <c r="B247" s="14">
        <v>24</v>
      </c>
      <c r="C247" s="46"/>
      <c r="D247" s="65"/>
      <c r="E247" s="50"/>
      <c r="I247" s="5"/>
    </row>
    <row r="248" spans="1:9" x14ac:dyDescent="0.25">
      <c r="A248" s="176">
        <v>235</v>
      </c>
      <c r="B248" s="14">
        <v>24</v>
      </c>
      <c r="C248" s="45" t="s">
        <v>82</v>
      </c>
      <c r="D248" s="66"/>
      <c r="E248" s="93">
        <f>COUNTA(E242:E247)</f>
        <v>0</v>
      </c>
      <c r="I248" s="5"/>
    </row>
    <row r="249" spans="1:9" x14ac:dyDescent="0.25">
      <c r="A249" s="176">
        <v>236</v>
      </c>
      <c r="B249" s="14">
        <v>24</v>
      </c>
      <c r="C249" s="46" t="s">
        <v>212</v>
      </c>
      <c r="D249" s="65"/>
      <c r="E249" s="165"/>
      <c r="I249" s="5"/>
    </row>
    <row r="250" spans="1:9" x14ac:dyDescent="0.25">
      <c r="A250" s="176">
        <v>237</v>
      </c>
      <c r="B250" s="14">
        <v>24</v>
      </c>
      <c r="C250" s="46" t="s">
        <v>213</v>
      </c>
      <c r="D250" s="65"/>
      <c r="E250" s="165"/>
      <c r="I250" s="5"/>
    </row>
    <row r="251" spans="1:9" x14ac:dyDescent="0.25">
      <c r="A251" s="176">
        <v>238</v>
      </c>
      <c r="B251" s="14">
        <v>24</v>
      </c>
      <c r="C251" s="46" t="s">
        <v>205</v>
      </c>
      <c r="D251" s="65"/>
      <c r="E251" s="165"/>
      <c r="I251" s="5"/>
    </row>
    <row r="252" spans="1:9" x14ac:dyDescent="0.25">
      <c r="A252" s="176">
        <v>239</v>
      </c>
      <c r="B252" s="14">
        <v>24</v>
      </c>
      <c r="C252" s="46" t="s">
        <v>214</v>
      </c>
      <c r="D252" s="65"/>
      <c r="E252" s="165"/>
      <c r="I252" s="5"/>
    </row>
    <row r="253" spans="1:9" x14ac:dyDescent="0.25">
      <c r="A253" s="176">
        <v>240</v>
      </c>
      <c r="B253" s="14">
        <v>24</v>
      </c>
      <c r="C253" s="46" t="s">
        <v>215</v>
      </c>
      <c r="D253" s="65"/>
      <c r="E253" s="165"/>
      <c r="I253" s="5"/>
    </row>
    <row r="254" spans="1:9" x14ac:dyDescent="0.25">
      <c r="A254" s="176">
        <v>241</v>
      </c>
      <c r="B254" s="14">
        <v>24</v>
      </c>
      <c r="C254" s="46" t="s">
        <v>216</v>
      </c>
      <c r="D254" s="65"/>
      <c r="E254" s="165"/>
      <c r="I254" s="5"/>
    </row>
    <row r="255" spans="1:9" x14ac:dyDescent="0.25">
      <c r="A255" s="176">
        <v>242</v>
      </c>
      <c r="B255" s="14">
        <v>24</v>
      </c>
      <c r="C255" s="45" t="s">
        <v>83</v>
      </c>
      <c r="D255" s="66"/>
      <c r="E255" s="93">
        <f>SUM(E249:E254)</f>
        <v>0</v>
      </c>
      <c r="I255" s="5"/>
    </row>
    <row r="256" spans="1:9" x14ac:dyDescent="0.25">
      <c r="A256" s="176">
        <v>243</v>
      </c>
      <c r="B256" s="14">
        <v>24</v>
      </c>
      <c r="C256" s="46" t="s">
        <v>210</v>
      </c>
      <c r="D256" s="65"/>
      <c r="E256" s="165"/>
      <c r="I256" s="5"/>
    </row>
    <row r="257" spans="1:9" x14ac:dyDescent="0.25">
      <c r="A257" s="176">
        <v>244</v>
      </c>
      <c r="B257" s="14">
        <v>24</v>
      </c>
      <c r="C257" s="46" t="s">
        <v>211</v>
      </c>
      <c r="D257" s="65"/>
      <c r="E257" s="165"/>
      <c r="I257" s="5"/>
    </row>
    <row r="258" spans="1:9" x14ac:dyDescent="0.25">
      <c r="A258" s="176">
        <v>245</v>
      </c>
      <c r="B258" s="14"/>
      <c r="C258" s="46" t="s">
        <v>223</v>
      </c>
      <c r="D258" s="65"/>
      <c r="E258" s="165"/>
      <c r="I258" s="5"/>
    </row>
    <row r="259" spans="1:9" x14ac:dyDescent="0.25">
      <c r="A259" s="176">
        <v>246</v>
      </c>
      <c r="B259" s="14">
        <v>24</v>
      </c>
      <c r="C259" s="45" t="s">
        <v>84</v>
      </c>
      <c r="D259" s="66"/>
      <c r="E259" s="93">
        <f>SUM(E256:E258)</f>
        <v>0</v>
      </c>
      <c r="F259">
        <v>180</v>
      </c>
      <c r="I259" s="5"/>
    </row>
    <row r="260" spans="1:9" ht="16.2" thickBot="1" x14ac:dyDescent="0.35">
      <c r="A260" s="176">
        <v>247</v>
      </c>
      <c r="B260" s="9" t="s">
        <v>68</v>
      </c>
      <c r="C260" s="33" t="s">
        <v>134</v>
      </c>
      <c r="D260" s="63"/>
      <c r="E260" s="156">
        <f>(E248*10)+(E255*5)+(E259*5)</f>
        <v>0</v>
      </c>
      <c r="F260">
        <v>181</v>
      </c>
      <c r="I260" s="5"/>
    </row>
    <row r="261" spans="1:9" ht="14.4" thickTop="1" thickBot="1" x14ac:dyDescent="0.3">
      <c r="A261" s="176">
        <v>248</v>
      </c>
      <c r="I261" s="5"/>
    </row>
    <row r="262" spans="1:9" ht="19.2" thickTop="1" thickBot="1" x14ac:dyDescent="0.4">
      <c r="A262" s="176">
        <v>249</v>
      </c>
      <c r="B262" s="81" t="s">
        <v>68</v>
      </c>
      <c r="C262" s="82" t="s">
        <v>130</v>
      </c>
      <c r="D262" s="82"/>
      <c r="E262" s="157">
        <f>SUM(E237,E240,E260)</f>
        <v>0</v>
      </c>
      <c r="I262" s="5"/>
    </row>
    <row r="263" spans="1:9" ht="13.8" thickTop="1" x14ac:dyDescent="0.25">
      <c r="A263" s="105"/>
      <c r="I263" s="5"/>
    </row>
    <row r="264" spans="1:9" x14ac:dyDescent="0.25">
      <c r="A264" s="105"/>
    </row>
    <row r="265" spans="1:9" x14ac:dyDescent="0.25">
      <c r="A265" s="105"/>
    </row>
    <row r="266" spans="1:9" x14ac:dyDescent="0.25">
      <c r="A266" s="105"/>
    </row>
    <row r="267" spans="1:9" x14ac:dyDescent="0.25">
      <c r="A267" s="105"/>
    </row>
    <row r="268" spans="1:9" x14ac:dyDescent="0.25">
      <c r="A268" s="105"/>
    </row>
    <row r="269" spans="1:9" x14ac:dyDescent="0.25">
      <c r="A269" s="105"/>
    </row>
    <row r="270" spans="1:9" x14ac:dyDescent="0.25">
      <c r="A270" s="105"/>
    </row>
    <row r="271" spans="1:9" x14ac:dyDescent="0.25">
      <c r="A271" s="105"/>
    </row>
    <row r="272" spans="1:9" x14ac:dyDescent="0.25">
      <c r="A272" s="105"/>
    </row>
    <row r="273" spans="1:1" x14ac:dyDescent="0.25">
      <c r="A273" s="105"/>
    </row>
    <row r="274" spans="1:1" x14ac:dyDescent="0.25">
      <c r="A274" s="105"/>
    </row>
    <row r="275" spans="1:1" x14ac:dyDescent="0.25">
      <c r="A275" s="105"/>
    </row>
    <row r="276" spans="1:1" x14ac:dyDescent="0.25">
      <c r="A276" s="105"/>
    </row>
    <row r="277" spans="1:1" x14ac:dyDescent="0.25">
      <c r="A277" s="105"/>
    </row>
    <row r="278" spans="1:1" x14ac:dyDescent="0.25">
      <c r="A278" s="105"/>
    </row>
    <row r="279" spans="1:1" x14ac:dyDescent="0.25">
      <c r="A279" s="105"/>
    </row>
    <row r="280" spans="1:1" x14ac:dyDescent="0.25">
      <c r="A280" s="105"/>
    </row>
    <row r="281" spans="1:1" x14ac:dyDescent="0.25">
      <c r="A281" s="105"/>
    </row>
    <row r="282" spans="1:1" x14ac:dyDescent="0.25">
      <c r="A282" s="105"/>
    </row>
    <row r="283" spans="1:1" x14ac:dyDescent="0.25">
      <c r="A283" s="105"/>
    </row>
    <row r="284" spans="1:1" x14ac:dyDescent="0.25">
      <c r="A284" s="105"/>
    </row>
    <row r="285" spans="1:1" x14ac:dyDescent="0.25">
      <c r="A285" s="105"/>
    </row>
    <row r="286" spans="1:1" x14ac:dyDescent="0.25">
      <c r="A286" s="105"/>
    </row>
    <row r="287" spans="1:1" x14ac:dyDescent="0.25">
      <c r="A287" s="105"/>
    </row>
    <row r="288" spans="1:1" x14ac:dyDescent="0.25">
      <c r="A288" s="105"/>
    </row>
    <row r="289" spans="1:1" x14ac:dyDescent="0.25">
      <c r="A289" s="105"/>
    </row>
    <row r="290" spans="1:1" x14ac:dyDescent="0.25">
      <c r="A290" s="105"/>
    </row>
    <row r="291" spans="1:1" x14ac:dyDescent="0.25">
      <c r="A291" s="105"/>
    </row>
    <row r="292" spans="1:1" x14ac:dyDescent="0.25">
      <c r="A292" s="105"/>
    </row>
    <row r="293" spans="1:1" x14ac:dyDescent="0.25">
      <c r="A293" s="105"/>
    </row>
    <row r="294" spans="1:1" x14ac:dyDescent="0.25">
      <c r="A294" s="105"/>
    </row>
    <row r="295" spans="1:1" x14ac:dyDescent="0.25">
      <c r="A295" s="105"/>
    </row>
    <row r="296" spans="1:1" x14ac:dyDescent="0.25">
      <c r="A296" s="105"/>
    </row>
    <row r="297" spans="1:1" x14ac:dyDescent="0.25">
      <c r="A297" s="105"/>
    </row>
    <row r="298" spans="1:1" x14ac:dyDescent="0.25">
      <c r="A298" s="105"/>
    </row>
    <row r="299" spans="1:1" x14ac:dyDescent="0.25">
      <c r="A299" s="105"/>
    </row>
    <row r="300" spans="1:1" x14ac:dyDescent="0.25">
      <c r="A300" s="105"/>
    </row>
  </sheetData>
  <dataConsolidate/>
  <mergeCells count="7">
    <mergeCell ref="H24:P24"/>
    <mergeCell ref="H25:K25"/>
    <mergeCell ref="M25:P25"/>
    <mergeCell ref="D2:E2"/>
    <mergeCell ref="D3:E3"/>
    <mergeCell ref="D4:E4"/>
    <mergeCell ref="D5:E5"/>
  </mergeCells>
  <phoneticPr fontId="5" type="noConversion"/>
  <dataValidations count="24">
    <dataValidation type="whole" allowBlank="1" showInputMessage="1" showErrorMessage="1" sqref="E239 E72 E69 E101 E104" xr:uid="{8D6F93F6-CC81-4075-A806-684194B46090}">
      <formula1>5</formula1>
      <formula2>5</formula2>
    </dataValidation>
    <dataValidation type="list" allowBlank="1" showInputMessage="1" showErrorMessage="1" sqref="D159 D157 D155 D153" xr:uid="{8039F88F-23CF-4EF9-A518-24960F3F3535}">
      <formula1>PrvnPK_Piste</formula1>
    </dataValidation>
    <dataValidation type="list" allowBlank="1" showInputMessage="1" showErrorMessage="1" sqref="D40 D34 D38 D36" xr:uid="{51D7F7D8-9534-4475-A6AD-42D596BFB682}">
      <formula1>PrvnIndoor</formula1>
    </dataValidation>
    <dataValidation type="list" allowBlank="1" showInputMessage="1" showErrorMessage="1" sqref="D44 D50 D48 D46" xr:uid="{6DE19514-27E5-4E04-8A31-E22DCDCD7F97}">
      <formula1>PrvnOutdOlympisch</formula1>
    </dataValidation>
    <dataValidation type="list" allowBlank="1" showInputMessage="1" showErrorMessage="1" sqref="D52 D56 D54" xr:uid="{5612443B-2F52-4A40-ABF2-B20CEB88F96A}">
      <formula1>PrvnOutdNIETolymp</formula1>
    </dataValidation>
    <dataValidation type="list" allowBlank="1" showInputMessage="1" showErrorMessage="1" sqref="E40 E34 E38 E36" xr:uid="{496CD9C8-35BB-4604-B15E-7B74A76C9AF2}">
      <formula1>PlaatsenJaarBestIndoor</formula1>
    </dataValidation>
    <dataValidation type="list" allowBlank="1" showInputMessage="1" showErrorMessage="1" sqref="E44 E50 E48 E46" xr:uid="{FBE6A1FE-B72A-4551-8262-DA390F73C963}">
      <formula1>PlaatsenJaarBestOutOlim</formula1>
    </dataValidation>
    <dataValidation type="list" allowBlank="1" showInputMessage="1" showErrorMessage="1" sqref="E52 E56 E54" xr:uid="{272231B8-2775-42B0-BF84-7070963BD7BB}">
      <formula1>PlaatsenJaarBestOutNietOlim</formula1>
    </dataValidation>
    <dataValidation type="list" allowBlank="1" showInputMessage="1" showErrorMessage="1" sqref="E61 E75 E73 E65 E63 E202 E204 E207 E209 E212 E67 E107 E105" xr:uid="{A30C3882-BA58-4BDC-860A-254AE8B32A4D}">
      <formula1>PlaatsenBKoutdoor</formula1>
    </dataValidation>
    <dataValidation type="list" allowBlank="1" showInputMessage="1" showErrorMessage="1" sqref="D61 D129 D127 D125 D75 D73 D67 D65 D63 D202 D204 D207 D209" xr:uid="{637A3B11-3A78-49DC-8EFD-F90A92F96615}">
      <formula1>PrvnBKpiste</formula1>
    </dataValidation>
    <dataValidation type="list" allowBlank="1" showInputMessage="1" showErrorMessage="1" sqref="D70" xr:uid="{05466610-1869-4473-9440-69C36A0A9AF5}">
      <formula1>PrvnMeerkamp</formula1>
    </dataValidation>
    <dataValidation type="list" allowBlank="1" showInputMessage="1" showErrorMessage="1" sqref="E80 E90 E88 E86" xr:uid="{6B16AE76-3D7B-46D6-9848-2A4C72A8EAA8}">
      <formula1>PlaatsenBKveld</formula1>
    </dataValidation>
    <dataValidation type="list" allowBlank="1" showInputMessage="1" showErrorMessage="1" sqref="E120" xr:uid="{C19EC12F-59E7-4F95-AFCA-BB7970B2A7EE}">
      <formula1>PlaatsenBKCrInter</formula1>
    </dataValidation>
    <dataValidation type="list" allowBlank="1" showInputMessage="1" showErrorMessage="1" sqref="E95 E114 E112 E102 E99 E97 E118 E116 E125 E127 E132 E129 E137 E142 E144 E146 E149 E153 E155 E157 E159 E161 E165 E167 E173 E175 E179 E183 E185 E187 E189 E191 E193 E195 E197" xr:uid="{14653D46-4F15-4DAA-A0DC-B91446642286}">
      <formula1>PlaatsenBKindoor</formula1>
    </dataValidation>
    <dataValidation type="whole" allowBlank="1" showInputMessage="1" showErrorMessage="1" sqref="E148 E131" xr:uid="{DDEFAE17-5652-4050-B1ED-4D94AD7FEA4F}">
      <formula1>4</formula1>
      <formula2>4</formula2>
    </dataValidation>
    <dataValidation type="list" allowBlank="1" showInputMessage="1" showErrorMessage="1" sqref="H28:H41 O28:O40 M28:M55 J28:J41" xr:uid="{F4E000F5-893D-4C86-8BA4-408305B5D112}">
      <formula1>$M$1</formula1>
    </dataValidation>
    <dataValidation type="list" allowBlank="1" showInputMessage="1" showErrorMessage="1" sqref="D95 D167 D165 D146 D144 D142 D99 D97 D105 D107" xr:uid="{8E1F5C05-76DB-417D-B0BE-5FB2329F13FF}">
      <formula1>PrvnBKindoor</formula1>
    </dataValidation>
    <dataValidation type="list" allowBlank="1" showInputMessage="1" showErrorMessage="1" sqref="E111 E60" xr:uid="{4F734165-E6ED-4289-8512-33F0B2B2A4E0}">
      <formula1>$N$1:$N$2</formula1>
    </dataValidation>
    <dataValidation type="list" allowBlank="1" showInputMessage="1" showErrorMessage="1" sqref="E124" xr:uid="{4D730A68-45AB-428C-BA0D-0A086B1FC01E}">
      <formula1>$O$1:$O$2</formula1>
    </dataValidation>
    <dataValidation type="list" allowBlank="1" showInputMessage="1" showErrorMessage="1" sqref="E79 E94" xr:uid="{12A61028-D0F6-45E2-9689-5862C78685E8}">
      <formula1>$N$1</formula1>
    </dataValidation>
    <dataValidation type="list" allowBlank="1" showInputMessage="1" showErrorMessage="1" sqref="E141" xr:uid="{D97B4C84-9D0B-4962-BABC-7E11DB87F86D}">
      <formula1>$O$1</formula1>
    </dataValidation>
    <dataValidation type="list" allowBlank="1" showInputMessage="1" showErrorMessage="1" sqref="D112 D114 D175 D173 D116 D118" xr:uid="{DD0F63AD-1C70-4199-8222-C1FB092A9F76}">
      <formula1>PrvnBKEstafette</formula1>
    </dataValidation>
    <dataValidation type="list" allowBlank="1" showInputMessage="1" showErrorMessage="1" sqref="D183 D195 D193 D191 D189 D187 D185" xr:uid="{2F456976-069C-4664-B33B-68D146F6D82A}">
      <formula1>CCofFC</formula1>
    </dataValidation>
    <dataValidation type="whole" allowBlank="1" showInputMessage="1" showErrorMessage="1" sqref="E242:E247" xr:uid="{7C889132-3B69-414B-AC5C-33022D103A0C}">
      <formula1>1</formula1>
      <formula2>1</formula2>
    </dataValidation>
  </dataValidations>
  <pageMargins left="3.937007874015748E-2" right="0" top="0.27559055118110237" bottom="0.39370078740157483" header="0.39370078740157483" footer="0.51181102362204722"/>
  <pageSetup scale="48" fitToHeight="2" orientation="portrait" r:id="rId1"/>
  <headerFooter alignWithMargins="0"/>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C24D5-CAC2-4AAB-9909-AAE8067D5823}">
  <sheetPr codeName="Blad1"/>
  <dimension ref="A1:J31"/>
  <sheetViews>
    <sheetView workbookViewId="0">
      <selection activeCell="J2" sqref="J2:J3"/>
    </sheetView>
  </sheetViews>
  <sheetFormatPr defaultRowHeight="13.2" x14ac:dyDescent="0.25"/>
  <cols>
    <col min="1" max="1" width="12.33203125" customWidth="1"/>
    <col min="2" max="2" width="13.33203125" bestFit="1" customWidth="1"/>
    <col min="3" max="3" width="12.6640625" customWidth="1"/>
    <col min="4" max="4" width="13.33203125" bestFit="1" customWidth="1"/>
  </cols>
  <sheetData>
    <row r="1" spans="1:10" x14ac:dyDescent="0.25">
      <c r="A1" s="191" t="s">
        <v>85</v>
      </c>
      <c r="B1" s="191"/>
      <c r="C1" s="191" t="s">
        <v>88</v>
      </c>
      <c r="D1" s="191"/>
      <c r="F1" s="5" t="s">
        <v>142</v>
      </c>
      <c r="H1" s="5" t="s">
        <v>194</v>
      </c>
      <c r="J1" s="5" t="s">
        <v>198</v>
      </c>
    </row>
    <row r="2" spans="1:10" x14ac:dyDescent="0.25">
      <c r="A2" s="5" t="s">
        <v>86</v>
      </c>
      <c r="B2" s="5"/>
      <c r="C2" s="5" t="s">
        <v>86</v>
      </c>
      <c r="D2" s="5" t="s">
        <v>87</v>
      </c>
      <c r="F2" s="5" t="s">
        <v>143</v>
      </c>
      <c r="H2" s="48">
        <v>100</v>
      </c>
      <c r="J2" s="5" t="s">
        <v>199</v>
      </c>
    </row>
    <row r="3" spans="1:10" x14ac:dyDescent="0.25">
      <c r="A3" s="48">
        <v>60</v>
      </c>
      <c r="C3" s="48">
        <v>100</v>
      </c>
      <c r="D3" s="48">
        <v>150</v>
      </c>
      <c r="F3" s="5" t="s">
        <v>144</v>
      </c>
      <c r="H3" s="48">
        <v>200</v>
      </c>
      <c r="J3" s="5" t="s">
        <v>200</v>
      </c>
    </row>
    <row r="4" spans="1:10" x14ac:dyDescent="0.25">
      <c r="A4" s="47" t="s">
        <v>89</v>
      </c>
      <c r="B4" s="48"/>
      <c r="C4" s="48">
        <v>200</v>
      </c>
      <c r="D4" s="48">
        <v>300</v>
      </c>
      <c r="F4" s="5" t="s">
        <v>145</v>
      </c>
      <c r="H4" s="48">
        <v>400</v>
      </c>
    </row>
    <row r="5" spans="1:10" x14ac:dyDescent="0.25">
      <c r="A5" s="48">
        <v>200</v>
      </c>
      <c r="B5" s="48"/>
      <c r="C5" s="48">
        <v>400</v>
      </c>
      <c r="D5" s="48">
        <v>600</v>
      </c>
      <c r="F5" s="5" t="s">
        <v>146</v>
      </c>
      <c r="H5" s="48">
        <v>800</v>
      </c>
    </row>
    <row r="6" spans="1:10" x14ac:dyDescent="0.25">
      <c r="A6" s="48">
        <v>400</v>
      </c>
      <c r="B6" s="48"/>
      <c r="C6" s="48">
        <v>800</v>
      </c>
      <c r="D6" s="48">
        <v>1000</v>
      </c>
      <c r="F6" s="5" t="s">
        <v>147</v>
      </c>
      <c r="H6" s="48">
        <v>1500</v>
      </c>
    </row>
    <row r="7" spans="1:10" x14ac:dyDescent="0.25">
      <c r="A7" s="48">
        <v>800</v>
      </c>
      <c r="B7" s="48"/>
      <c r="C7" s="48">
        <v>1500</v>
      </c>
      <c r="D7" s="47">
        <v>2000</v>
      </c>
      <c r="H7" s="48">
        <v>3000</v>
      </c>
    </row>
    <row r="8" spans="1:10" x14ac:dyDescent="0.25">
      <c r="A8" s="48">
        <v>1500</v>
      </c>
      <c r="B8" s="48"/>
      <c r="C8" s="48">
        <v>3000</v>
      </c>
      <c r="D8" s="47" t="s">
        <v>97</v>
      </c>
      <c r="H8" s="48">
        <v>5000</v>
      </c>
    </row>
    <row r="9" spans="1:10" x14ac:dyDescent="0.25">
      <c r="A9" s="48">
        <v>3000</v>
      </c>
      <c r="B9" s="48"/>
      <c r="C9" s="48">
        <v>5000</v>
      </c>
      <c r="D9" s="47" t="s">
        <v>101</v>
      </c>
      <c r="H9" s="48">
        <v>10000</v>
      </c>
    </row>
    <row r="10" spans="1:10" x14ac:dyDescent="0.25">
      <c r="A10" s="47" t="s">
        <v>90</v>
      </c>
      <c r="B10" s="48"/>
      <c r="C10" s="48">
        <v>10000</v>
      </c>
      <c r="D10" s="47">
        <v>20000</v>
      </c>
      <c r="H10" s="47" t="s">
        <v>125</v>
      </c>
    </row>
    <row r="11" spans="1:10" x14ac:dyDescent="0.25">
      <c r="A11" s="47" t="s">
        <v>91</v>
      </c>
      <c r="B11" s="48"/>
      <c r="C11" s="47" t="s">
        <v>125</v>
      </c>
      <c r="D11" s="47" t="s">
        <v>102</v>
      </c>
      <c r="H11" s="47" t="s">
        <v>95</v>
      </c>
    </row>
    <row r="12" spans="1:10" x14ac:dyDescent="0.25">
      <c r="A12" s="47" t="s">
        <v>92</v>
      </c>
      <c r="B12" s="48"/>
      <c r="C12" s="47" t="s">
        <v>95</v>
      </c>
      <c r="D12" s="47" t="s">
        <v>108</v>
      </c>
      <c r="H12" s="47" t="s">
        <v>96</v>
      </c>
    </row>
    <row r="13" spans="1:10" x14ac:dyDescent="0.25">
      <c r="A13" s="47" t="s">
        <v>93</v>
      </c>
      <c r="B13" s="48"/>
      <c r="C13" s="47" t="s">
        <v>96</v>
      </c>
      <c r="D13" s="47" t="s">
        <v>109</v>
      </c>
      <c r="H13" s="47" t="s">
        <v>98</v>
      </c>
    </row>
    <row r="14" spans="1:10" x14ac:dyDescent="0.25">
      <c r="A14" s="47" t="s">
        <v>94</v>
      </c>
      <c r="B14" s="48"/>
      <c r="C14" s="47" t="s">
        <v>98</v>
      </c>
      <c r="D14" s="47" t="s">
        <v>110</v>
      </c>
      <c r="H14" s="47" t="s">
        <v>99</v>
      </c>
    </row>
    <row r="15" spans="1:10" x14ac:dyDescent="0.25">
      <c r="A15" s="47" t="s">
        <v>110</v>
      </c>
      <c r="B15" s="48"/>
      <c r="C15" s="47" t="s">
        <v>99</v>
      </c>
      <c r="D15" s="48" t="s">
        <v>116</v>
      </c>
      <c r="H15" s="47" t="s">
        <v>106</v>
      </c>
    </row>
    <row r="16" spans="1:10" x14ac:dyDescent="0.25">
      <c r="A16" s="48" t="s">
        <v>111</v>
      </c>
      <c r="B16" s="48"/>
      <c r="C16" s="47" t="s">
        <v>106</v>
      </c>
      <c r="D16" s="48"/>
      <c r="H16" s="47" t="s">
        <v>107</v>
      </c>
    </row>
    <row r="17" spans="1:8" x14ac:dyDescent="0.25">
      <c r="A17">
        <v>100</v>
      </c>
      <c r="B17" s="48"/>
      <c r="C17" s="47" t="s">
        <v>107</v>
      </c>
      <c r="D17" s="48"/>
      <c r="H17" s="47" t="s">
        <v>100</v>
      </c>
    </row>
    <row r="18" spans="1:8" x14ac:dyDescent="0.25">
      <c r="A18" s="48">
        <v>300</v>
      </c>
      <c r="B18" s="48"/>
      <c r="C18" s="47" t="s">
        <v>100</v>
      </c>
      <c r="D18" s="48"/>
      <c r="H18" s="47" t="s">
        <v>90</v>
      </c>
    </row>
    <row r="19" spans="1:8" x14ac:dyDescent="0.25">
      <c r="A19" s="48">
        <v>600</v>
      </c>
      <c r="B19" s="48"/>
      <c r="C19" s="47" t="s">
        <v>90</v>
      </c>
      <c r="D19" s="48"/>
      <c r="H19" s="47" t="s">
        <v>91</v>
      </c>
    </row>
    <row r="20" spans="1:8" x14ac:dyDescent="0.25">
      <c r="A20" s="48">
        <v>1000</v>
      </c>
      <c r="B20" s="48"/>
      <c r="C20" s="47" t="s">
        <v>91</v>
      </c>
      <c r="D20" s="48"/>
      <c r="H20" s="47" t="s">
        <v>92</v>
      </c>
    </row>
    <row r="21" spans="1:8" x14ac:dyDescent="0.25">
      <c r="A21" s="48"/>
      <c r="B21" s="48"/>
      <c r="C21" s="47" t="s">
        <v>92</v>
      </c>
      <c r="D21" s="48"/>
      <c r="H21" s="47" t="s">
        <v>93</v>
      </c>
    </row>
    <row r="22" spans="1:8" x14ac:dyDescent="0.25">
      <c r="A22" s="48"/>
      <c r="B22" s="48"/>
      <c r="C22" s="47" t="s">
        <v>93</v>
      </c>
      <c r="D22" s="48"/>
      <c r="H22" s="47" t="s">
        <v>94</v>
      </c>
    </row>
    <row r="23" spans="1:8" x14ac:dyDescent="0.25">
      <c r="A23" s="48"/>
      <c r="B23" s="48"/>
      <c r="C23" s="47" t="s">
        <v>94</v>
      </c>
      <c r="D23" s="48"/>
      <c r="H23" s="47" t="s">
        <v>103</v>
      </c>
    </row>
    <row r="24" spans="1:8" x14ac:dyDescent="0.25">
      <c r="A24" s="48"/>
      <c r="B24" s="48"/>
      <c r="C24" s="47" t="s">
        <v>103</v>
      </c>
      <c r="D24" s="48"/>
      <c r="H24" s="47" t="s">
        <v>104</v>
      </c>
    </row>
    <row r="25" spans="1:8" x14ac:dyDescent="0.25">
      <c r="A25" s="48"/>
      <c r="B25" s="48"/>
      <c r="C25" s="47" t="s">
        <v>104</v>
      </c>
      <c r="D25" s="48"/>
      <c r="H25" s="47" t="s">
        <v>105</v>
      </c>
    </row>
    <row r="26" spans="1:8" x14ac:dyDescent="0.25">
      <c r="A26" s="48"/>
      <c r="B26" s="48"/>
      <c r="C26" s="47" t="s">
        <v>105</v>
      </c>
      <c r="D26" s="48"/>
      <c r="H26" s="47" t="s">
        <v>102</v>
      </c>
    </row>
    <row r="27" spans="1:8" x14ac:dyDescent="0.25">
      <c r="A27" s="48"/>
      <c r="B27" s="48"/>
      <c r="C27" s="47" t="s">
        <v>113</v>
      </c>
      <c r="D27" s="48"/>
      <c r="H27" s="47" t="s">
        <v>195</v>
      </c>
    </row>
    <row r="28" spans="1:8" x14ac:dyDescent="0.25">
      <c r="A28" s="48"/>
      <c r="B28" s="48"/>
      <c r="C28" s="47" t="s">
        <v>111</v>
      </c>
      <c r="D28" s="48"/>
      <c r="H28" s="47" t="s">
        <v>110</v>
      </c>
    </row>
    <row r="29" spans="1:8" x14ac:dyDescent="0.25">
      <c r="A29" s="48"/>
      <c r="B29" s="48"/>
      <c r="C29" s="47" t="s">
        <v>114</v>
      </c>
      <c r="D29" s="48"/>
      <c r="H29" s="47" t="s">
        <v>196</v>
      </c>
    </row>
    <row r="30" spans="1:8" x14ac:dyDescent="0.25">
      <c r="A30" s="48"/>
      <c r="B30" s="48"/>
      <c r="C30" s="47" t="s">
        <v>112</v>
      </c>
      <c r="D30" s="48"/>
      <c r="H30" s="47" t="s">
        <v>111</v>
      </c>
    </row>
    <row r="31" spans="1:8" x14ac:dyDescent="0.25">
      <c r="A31" s="48"/>
      <c r="B31" s="48"/>
      <c r="C31" s="48" t="s">
        <v>115</v>
      </c>
      <c r="D31" s="48"/>
      <c r="H31" s="47" t="s">
        <v>112</v>
      </c>
    </row>
  </sheetData>
  <mergeCells count="2">
    <mergeCell ref="A1:B1"/>
    <mergeCell ref="C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EBFE9-7AA7-42A4-9757-6F67D2961268}">
  <sheetPr codeName="Blad3"/>
  <dimension ref="A1:H13"/>
  <sheetViews>
    <sheetView workbookViewId="0">
      <selection activeCell="G4" sqref="G4:G11"/>
    </sheetView>
  </sheetViews>
  <sheetFormatPr defaultColWidth="9.109375" defaultRowHeight="13.2" x14ac:dyDescent="0.25"/>
  <cols>
    <col min="1" max="5" width="9.109375" style="4"/>
    <col min="6" max="6" width="10.44140625" style="4" customWidth="1"/>
    <col min="7" max="16384" width="9.109375" style="4"/>
  </cols>
  <sheetData>
    <row r="1" spans="1:8" x14ac:dyDescent="0.25">
      <c r="A1" s="4" t="s">
        <v>23</v>
      </c>
      <c r="D1" s="4" t="s">
        <v>24</v>
      </c>
      <c r="G1" s="4" t="s">
        <v>7</v>
      </c>
    </row>
    <row r="2" spans="1:8" x14ac:dyDescent="0.25">
      <c r="D2" s="4" t="s">
        <v>25</v>
      </c>
    </row>
    <row r="3" spans="1:8" x14ac:dyDescent="0.25">
      <c r="A3" s="4" t="s">
        <v>4</v>
      </c>
      <c r="B3" s="4" t="s">
        <v>5</v>
      </c>
      <c r="D3" s="4" t="s">
        <v>4</v>
      </c>
      <c r="E3" s="4" t="s">
        <v>5</v>
      </c>
      <c r="G3" s="4" t="s">
        <v>4</v>
      </c>
      <c r="H3" s="4" t="s">
        <v>5</v>
      </c>
    </row>
    <row r="4" spans="1:8" x14ac:dyDescent="0.25">
      <c r="A4" s="4">
        <v>1</v>
      </c>
      <c r="B4" s="4">
        <v>60</v>
      </c>
      <c r="D4" s="4">
        <v>1</v>
      </c>
      <c r="E4" s="4">
        <v>30</v>
      </c>
      <c r="G4" s="4">
        <v>1</v>
      </c>
      <c r="H4" s="4">
        <v>30</v>
      </c>
    </row>
    <row r="5" spans="1:8" x14ac:dyDescent="0.25">
      <c r="A5" s="4">
        <v>2</v>
      </c>
      <c r="B5" s="4">
        <v>50</v>
      </c>
      <c r="D5" s="4">
        <v>2</v>
      </c>
      <c r="E5" s="4">
        <v>25</v>
      </c>
      <c r="G5" s="4">
        <v>2</v>
      </c>
      <c r="H5" s="4">
        <v>25</v>
      </c>
    </row>
    <row r="6" spans="1:8" x14ac:dyDescent="0.25">
      <c r="A6" s="4">
        <v>3</v>
      </c>
      <c r="B6" s="4">
        <v>40</v>
      </c>
      <c r="D6" s="4">
        <v>3</v>
      </c>
      <c r="E6" s="4">
        <v>20</v>
      </c>
      <c r="G6" s="4">
        <v>3</v>
      </c>
      <c r="H6" s="4">
        <v>20</v>
      </c>
    </row>
    <row r="7" spans="1:8" x14ac:dyDescent="0.25">
      <c r="A7" s="4">
        <v>4</v>
      </c>
      <c r="B7" s="4">
        <v>35</v>
      </c>
      <c r="D7" s="4">
        <v>4</v>
      </c>
      <c r="E7" s="4">
        <v>17</v>
      </c>
      <c r="G7" s="4">
        <v>4</v>
      </c>
      <c r="H7" s="4">
        <v>15</v>
      </c>
    </row>
    <row r="8" spans="1:8" x14ac:dyDescent="0.25">
      <c r="A8" s="4">
        <v>5</v>
      </c>
      <c r="B8" s="4">
        <v>30</v>
      </c>
      <c r="D8" s="4">
        <v>5</v>
      </c>
      <c r="E8" s="4">
        <v>15</v>
      </c>
      <c r="G8" s="4">
        <v>5</v>
      </c>
      <c r="H8" s="4">
        <v>10</v>
      </c>
    </row>
    <row r="9" spans="1:8" x14ac:dyDescent="0.25">
      <c r="A9" s="4">
        <v>6</v>
      </c>
      <c r="B9" s="4">
        <v>25</v>
      </c>
      <c r="D9" s="4">
        <v>6</v>
      </c>
      <c r="E9" s="4">
        <v>12</v>
      </c>
      <c r="G9" s="4">
        <v>6</v>
      </c>
      <c r="H9" s="4">
        <v>5</v>
      </c>
    </row>
    <row r="10" spans="1:8" x14ac:dyDescent="0.25">
      <c r="A10" s="4">
        <v>7</v>
      </c>
      <c r="B10" s="4">
        <v>20</v>
      </c>
      <c r="D10" s="4">
        <v>7</v>
      </c>
      <c r="E10" s="4">
        <v>10</v>
      </c>
      <c r="G10" s="4">
        <v>7</v>
      </c>
      <c r="H10" s="4">
        <v>3</v>
      </c>
    </row>
    <row r="11" spans="1:8" x14ac:dyDescent="0.25">
      <c r="A11" s="4">
        <v>8</v>
      </c>
      <c r="B11" s="4">
        <v>15</v>
      </c>
      <c r="D11" s="4">
        <v>8</v>
      </c>
      <c r="E11" s="4">
        <v>7</v>
      </c>
      <c r="G11" s="4">
        <v>8</v>
      </c>
      <c r="H11" s="4">
        <v>1</v>
      </c>
    </row>
    <row r="12" spans="1:8" x14ac:dyDescent="0.25">
      <c r="A12" s="4">
        <v>9</v>
      </c>
      <c r="B12" s="4">
        <v>10</v>
      </c>
      <c r="D12" s="4">
        <v>9</v>
      </c>
      <c r="E12" s="4">
        <v>5</v>
      </c>
    </row>
    <row r="13" spans="1:8" x14ac:dyDescent="0.25">
      <c r="A13" s="4">
        <v>10</v>
      </c>
      <c r="B13" s="4">
        <v>5</v>
      </c>
      <c r="D13" s="4">
        <v>10</v>
      </c>
      <c r="E13" s="4">
        <v>2</v>
      </c>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5E641-4A87-41B0-9BD5-2C0FB5DA8C93}">
  <sheetPr codeName="Blad4"/>
  <dimension ref="A1:Q13"/>
  <sheetViews>
    <sheetView workbookViewId="0">
      <selection activeCell="Q11" sqref="Q11"/>
    </sheetView>
  </sheetViews>
  <sheetFormatPr defaultRowHeight="13.2" x14ac:dyDescent="0.25"/>
  <sheetData>
    <row r="1" spans="1:17" x14ac:dyDescent="0.25">
      <c r="A1" t="s">
        <v>6</v>
      </c>
      <c r="D1" t="s">
        <v>11</v>
      </c>
      <c r="G1" t="s">
        <v>7</v>
      </c>
      <c r="J1" t="s">
        <v>12</v>
      </c>
      <c r="M1" t="s">
        <v>13</v>
      </c>
      <c r="P1" s="5" t="s">
        <v>27</v>
      </c>
    </row>
    <row r="2" spans="1:17" x14ac:dyDescent="0.25">
      <c r="J2" s="5" t="s">
        <v>26</v>
      </c>
      <c r="P2" s="5" t="s">
        <v>28</v>
      </c>
    </row>
    <row r="3" spans="1:17" x14ac:dyDescent="0.25">
      <c r="A3" t="s">
        <v>4</v>
      </c>
      <c r="B3" t="s">
        <v>5</v>
      </c>
      <c r="D3" t="s">
        <v>4</v>
      </c>
      <c r="E3" t="s">
        <v>5</v>
      </c>
      <c r="G3" t="s">
        <v>4</v>
      </c>
      <c r="H3" t="s">
        <v>5</v>
      </c>
      <c r="J3" t="s">
        <v>4</v>
      </c>
      <c r="K3" t="s">
        <v>5</v>
      </c>
      <c r="M3" t="s">
        <v>4</v>
      </c>
      <c r="N3" t="s">
        <v>5</v>
      </c>
      <c r="P3" t="s">
        <v>4</v>
      </c>
      <c r="Q3" t="s">
        <v>5</v>
      </c>
    </row>
    <row r="4" spans="1:17" x14ac:dyDescent="0.25">
      <c r="A4">
        <v>1</v>
      </c>
      <c r="B4">
        <v>50</v>
      </c>
      <c r="D4">
        <v>1</v>
      </c>
      <c r="E4">
        <v>50</v>
      </c>
      <c r="G4">
        <v>1</v>
      </c>
      <c r="H4">
        <v>30</v>
      </c>
      <c r="J4">
        <v>1</v>
      </c>
      <c r="K4">
        <v>30</v>
      </c>
      <c r="M4">
        <v>1</v>
      </c>
      <c r="N4">
        <v>30</v>
      </c>
      <c r="P4">
        <v>1</v>
      </c>
      <c r="Q4">
        <v>15</v>
      </c>
    </row>
    <row r="5" spans="1:17" x14ac:dyDescent="0.25">
      <c r="A5">
        <v>2</v>
      </c>
      <c r="B5">
        <v>40</v>
      </c>
      <c r="D5">
        <v>2</v>
      </c>
      <c r="E5">
        <v>40</v>
      </c>
      <c r="G5">
        <v>2</v>
      </c>
      <c r="H5">
        <v>25</v>
      </c>
      <c r="J5">
        <v>2</v>
      </c>
      <c r="K5">
        <v>25</v>
      </c>
      <c r="M5">
        <v>2</v>
      </c>
      <c r="N5">
        <v>25</v>
      </c>
      <c r="P5">
        <v>2</v>
      </c>
      <c r="Q5">
        <v>13</v>
      </c>
    </row>
    <row r="6" spans="1:17" x14ac:dyDescent="0.25">
      <c r="A6">
        <v>3</v>
      </c>
      <c r="B6">
        <v>35</v>
      </c>
      <c r="D6">
        <v>3</v>
      </c>
      <c r="E6">
        <v>35</v>
      </c>
      <c r="G6">
        <v>3</v>
      </c>
      <c r="H6">
        <v>20</v>
      </c>
      <c r="J6">
        <v>3</v>
      </c>
      <c r="K6">
        <v>20</v>
      </c>
      <c r="M6">
        <v>3</v>
      </c>
      <c r="N6">
        <v>20</v>
      </c>
      <c r="P6">
        <v>3</v>
      </c>
      <c r="Q6">
        <v>10</v>
      </c>
    </row>
    <row r="7" spans="1:17" x14ac:dyDescent="0.25">
      <c r="A7">
        <v>4</v>
      </c>
      <c r="B7">
        <v>25</v>
      </c>
      <c r="D7">
        <v>4</v>
      </c>
      <c r="E7">
        <v>25</v>
      </c>
      <c r="G7">
        <v>4</v>
      </c>
      <c r="H7">
        <v>16</v>
      </c>
      <c r="J7">
        <v>4</v>
      </c>
      <c r="K7">
        <v>16</v>
      </c>
      <c r="M7">
        <v>4</v>
      </c>
      <c r="N7">
        <v>16</v>
      </c>
      <c r="P7">
        <v>4</v>
      </c>
      <c r="Q7">
        <v>8</v>
      </c>
    </row>
    <row r="8" spans="1:17" x14ac:dyDescent="0.25">
      <c r="A8">
        <v>5</v>
      </c>
      <c r="B8">
        <v>20</v>
      </c>
      <c r="D8">
        <v>5</v>
      </c>
      <c r="E8">
        <v>20</v>
      </c>
      <c r="G8">
        <v>5</v>
      </c>
      <c r="H8">
        <v>13</v>
      </c>
      <c r="J8">
        <v>5</v>
      </c>
      <c r="K8">
        <v>13</v>
      </c>
      <c r="M8">
        <v>5</v>
      </c>
      <c r="N8">
        <v>13</v>
      </c>
      <c r="P8">
        <v>5</v>
      </c>
      <c r="Q8">
        <v>7</v>
      </c>
    </row>
    <row r="9" spans="1:17" x14ac:dyDescent="0.25">
      <c r="A9">
        <v>6</v>
      </c>
      <c r="B9">
        <v>15</v>
      </c>
      <c r="D9">
        <v>6</v>
      </c>
      <c r="E9">
        <v>15</v>
      </c>
      <c r="G9">
        <v>6</v>
      </c>
      <c r="H9">
        <v>10</v>
      </c>
      <c r="J9">
        <v>6</v>
      </c>
      <c r="K9">
        <v>10</v>
      </c>
      <c r="M9">
        <v>6</v>
      </c>
      <c r="N9">
        <v>10</v>
      </c>
      <c r="P9">
        <v>6</v>
      </c>
      <c r="Q9">
        <v>5</v>
      </c>
    </row>
    <row r="10" spans="1:17" x14ac:dyDescent="0.25">
      <c r="A10">
        <v>7</v>
      </c>
      <c r="B10">
        <v>10</v>
      </c>
      <c r="D10">
        <v>7</v>
      </c>
      <c r="E10">
        <v>10</v>
      </c>
      <c r="G10">
        <v>7</v>
      </c>
      <c r="H10">
        <v>8</v>
      </c>
      <c r="J10">
        <v>7</v>
      </c>
      <c r="K10">
        <v>8</v>
      </c>
      <c r="M10">
        <v>7</v>
      </c>
      <c r="N10">
        <v>8</v>
      </c>
      <c r="P10">
        <v>7</v>
      </c>
      <c r="Q10">
        <v>4</v>
      </c>
    </row>
    <row r="11" spans="1:17" x14ac:dyDescent="0.25">
      <c r="A11">
        <v>8</v>
      </c>
      <c r="B11">
        <v>8</v>
      </c>
      <c r="D11">
        <v>8</v>
      </c>
      <c r="E11">
        <v>8</v>
      </c>
      <c r="G11">
        <v>8</v>
      </c>
      <c r="H11">
        <v>6</v>
      </c>
      <c r="J11">
        <v>8</v>
      </c>
      <c r="K11">
        <v>6</v>
      </c>
      <c r="M11">
        <v>8</v>
      </c>
      <c r="N11">
        <v>6</v>
      </c>
      <c r="P11">
        <v>8</v>
      </c>
      <c r="Q11">
        <v>3</v>
      </c>
    </row>
    <row r="12" spans="1:17" x14ac:dyDescent="0.25">
      <c r="D12">
        <v>9</v>
      </c>
      <c r="E12">
        <v>6</v>
      </c>
    </row>
    <row r="13" spans="1:17" x14ac:dyDescent="0.25">
      <c r="D13">
        <v>10</v>
      </c>
      <c r="E13">
        <v>4</v>
      </c>
    </row>
  </sheetData>
  <phoneticPr fontId="7"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9E5D9-04BB-40F2-8008-C25ABF89AE13}">
  <sheetPr codeName="Blad5"/>
  <dimension ref="A1:K14"/>
  <sheetViews>
    <sheetView workbookViewId="0">
      <selection activeCell="D12" sqref="D12"/>
    </sheetView>
  </sheetViews>
  <sheetFormatPr defaultRowHeight="13.2" x14ac:dyDescent="0.25"/>
  <sheetData>
    <row r="1" spans="1:11" x14ac:dyDescent="0.25">
      <c r="A1" t="s">
        <v>6</v>
      </c>
      <c r="D1" s="2" t="s">
        <v>11</v>
      </c>
      <c r="E1" s="2"/>
      <c r="G1" t="s">
        <v>7</v>
      </c>
      <c r="J1" s="3" t="s">
        <v>12</v>
      </c>
      <c r="K1" s="3"/>
    </row>
    <row r="2" spans="1:11" x14ac:dyDescent="0.25">
      <c r="D2" s="2"/>
      <c r="E2" s="2"/>
      <c r="J2" s="3"/>
      <c r="K2" s="3"/>
    </row>
    <row r="3" spans="1:11" x14ac:dyDescent="0.25">
      <c r="A3" t="s">
        <v>4</v>
      </c>
      <c r="B3" t="s">
        <v>5</v>
      </c>
      <c r="D3" s="2" t="s">
        <v>4</v>
      </c>
      <c r="E3" s="2" t="s">
        <v>5</v>
      </c>
      <c r="G3" t="s">
        <v>4</v>
      </c>
      <c r="H3" t="s">
        <v>5</v>
      </c>
      <c r="J3" s="3" t="s">
        <v>4</v>
      </c>
      <c r="K3" s="3" t="s">
        <v>5</v>
      </c>
    </row>
    <row r="4" spans="1:11" x14ac:dyDescent="0.25">
      <c r="A4">
        <v>1</v>
      </c>
      <c r="B4">
        <v>30</v>
      </c>
      <c r="D4" s="2">
        <v>1</v>
      </c>
      <c r="E4" s="2">
        <v>30</v>
      </c>
      <c r="G4">
        <v>1</v>
      </c>
      <c r="H4">
        <v>20</v>
      </c>
      <c r="J4" s="3">
        <v>1</v>
      </c>
      <c r="K4" s="3">
        <v>20</v>
      </c>
    </row>
    <row r="5" spans="1:11" x14ac:dyDescent="0.25">
      <c r="A5">
        <v>2</v>
      </c>
      <c r="B5">
        <v>25</v>
      </c>
      <c r="D5" s="2">
        <v>2</v>
      </c>
      <c r="E5" s="2">
        <v>25</v>
      </c>
      <c r="G5">
        <v>2</v>
      </c>
      <c r="H5">
        <v>17</v>
      </c>
      <c r="J5" s="3">
        <v>2</v>
      </c>
      <c r="K5" s="3">
        <v>15</v>
      </c>
    </row>
    <row r="6" spans="1:11" x14ac:dyDescent="0.25">
      <c r="A6">
        <v>3</v>
      </c>
      <c r="B6">
        <v>20</v>
      </c>
      <c r="D6" s="2">
        <v>3</v>
      </c>
      <c r="E6" s="2">
        <v>20</v>
      </c>
      <c r="G6">
        <v>3</v>
      </c>
      <c r="H6">
        <v>15</v>
      </c>
      <c r="J6" s="3">
        <v>3</v>
      </c>
      <c r="K6" s="3">
        <v>10</v>
      </c>
    </row>
    <row r="7" spans="1:11" x14ac:dyDescent="0.25">
      <c r="A7">
        <v>4</v>
      </c>
      <c r="B7">
        <v>16</v>
      </c>
      <c r="D7" s="2">
        <v>4</v>
      </c>
      <c r="E7" s="2">
        <v>16</v>
      </c>
      <c r="G7">
        <v>4</v>
      </c>
      <c r="H7">
        <v>12</v>
      </c>
    </row>
    <row r="8" spans="1:11" x14ac:dyDescent="0.25">
      <c r="A8">
        <v>5</v>
      </c>
      <c r="B8">
        <v>13</v>
      </c>
      <c r="D8" s="2">
        <v>5</v>
      </c>
      <c r="E8" s="2">
        <v>13</v>
      </c>
      <c r="G8">
        <v>5</v>
      </c>
      <c r="H8">
        <v>9</v>
      </c>
    </row>
    <row r="9" spans="1:11" x14ac:dyDescent="0.25">
      <c r="A9">
        <v>6</v>
      </c>
      <c r="B9">
        <v>10</v>
      </c>
      <c r="D9" s="2">
        <v>6</v>
      </c>
      <c r="E9" s="2">
        <v>10</v>
      </c>
      <c r="G9">
        <v>6</v>
      </c>
      <c r="H9">
        <v>6</v>
      </c>
    </row>
    <row r="10" spans="1:11" x14ac:dyDescent="0.25">
      <c r="A10">
        <v>7</v>
      </c>
      <c r="B10">
        <v>8</v>
      </c>
      <c r="D10" s="2">
        <v>7</v>
      </c>
      <c r="E10" s="2">
        <v>8</v>
      </c>
      <c r="G10">
        <v>7</v>
      </c>
      <c r="H10">
        <v>4</v>
      </c>
    </row>
    <row r="11" spans="1:11" x14ac:dyDescent="0.25">
      <c r="A11">
        <v>8</v>
      </c>
      <c r="B11">
        <v>6</v>
      </c>
      <c r="D11" s="2">
        <v>8</v>
      </c>
      <c r="E11" s="2">
        <v>6</v>
      </c>
      <c r="G11">
        <v>8</v>
      </c>
      <c r="H11">
        <v>2</v>
      </c>
    </row>
    <row r="12" spans="1:11" x14ac:dyDescent="0.25">
      <c r="D12" s="2"/>
      <c r="E12" s="2"/>
    </row>
    <row r="13" spans="1:11" x14ac:dyDescent="0.25">
      <c r="D13" s="2"/>
      <c r="E13" s="2"/>
    </row>
    <row r="14" spans="1:11" x14ac:dyDescent="0.25">
      <c r="D14" s="3"/>
      <c r="E14" s="3"/>
    </row>
  </sheetData>
  <phoneticPr fontId="7"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C53AD-D87E-424C-BD20-16643957C3CD}">
  <sheetPr codeName="Blad6"/>
  <dimension ref="A1:K11"/>
  <sheetViews>
    <sheetView workbookViewId="0">
      <selection activeCell="E9" sqref="E9"/>
    </sheetView>
  </sheetViews>
  <sheetFormatPr defaultRowHeight="13.2" x14ac:dyDescent="0.25"/>
  <sheetData>
    <row r="1" spans="1:11" x14ac:dyDescent="0.25">
      <c r="A1" t="s">
        <v>6</v>
      </c>
      <c r="D1" t="s">
        <v>11</v>
      </c>
      <c r="G1" t="s">
        <v>7</v>
      </c>
      <c r="J1" t="s">
        <v>12</v>
      </c>
    </row>
    <row r="3" spans="1:11" x14ac:dyDescent="0.25">
      <c r="A3" t="s">
        <v>4</v>
      </c>
      <c r="B3" t="s">
        <v>5</v>
      </c>
      <c r="D3" t="s">
        <v>4</v>
      </c>
      <c r="E3" t="s">
        <v>5</v>
      </c>
      <c r="G3" t="s">
        <v>4</v>
      </c>
      <c r="H3" t="s">
        <v>5</v>
      </c>
      <c r="J3" t="s">
        <v>4</v>
      </c>
      <c r="K3" t="s">
        <v>5</v>
      </c>
    </row>
    <row r="4" spans="1:11" x14ac:dyDescent="0.25">
      <c r="A4">
        <v>1</v>
      </c>
      <c r="B4">
        <v>10</v>
      </c>
      <c r="D4">
        <v>1</v>
      </c>
      <c r="E4">
        <v>15</v>
      </c>
      <c r="G4">
        <v>1</v>
      </c>
      <c r="H4">
        <v>8</v>
      </c>
      <c r="J4">
        <v>1</v>
      </c>
      <c r="K4">
        <v>10</v>
      </c>
    </row>
    <row r="5" spans="1:11" x14ac:dyDescent="0.25">
      <c r="A5">
        <v>2</v>
      </c>
      <c r="B5">
        <v>8</v>
      </c>
      <c r="D5">
        <v>2</v>
      </c>
      <c r="E5">
        <v>10</v>
      </c>
      <c r="G5">
        <v>2</v>
      </c>
      <c r="H5">
        <v>5</v>
      </c>
      <c r="J5">
        <v>2</v>
      </c>
      <c r="K5">
        <v>8</v>
      </c>
    </row>
    <row r="6" spans="1:11" x14ac:dyDescent="0.25">
      <c r="A6">
        <v>3</v>
      </c>
      <c r="B6">
        <v>5</v>
      </c>
      <c r="D6">
        <v>3</v>
      </c>
      <c r="E6">
        <v>8</v>
      </c>
      <c r="G6">
        <v>3</v>
      </c>
      <c r="H6">
        <v>3</v>
      </c>
      <c r="J6">
        <v>3</v>
      </c>
      <c r="K6">
        <v>5</v>
      </c>
    </row>
    <row r="7" spans="1:11" x14ac:dyDescent="0.25">
      <c r="A7">
        <v>4</v>
      </c>
      <c r="B7">
        <v>3</v>
      </c>
      <c r="D7">
        <v>4</v>
      </c>
      <c r="E7">
        <v>5</v>
      </c>
    </row>
    <row r="8" spans="1:11" x14ac:dyDescent="0.25">
      <c r="A8">
        <v>5</v>
      </c>
      <c r="B8">
        <v>1</v>
      </c>
      <c r="D8">
        <v>5</v>
      </c>
      <c r="E8">
        <v>3</v>
      </c>
    </row>
    <row r="9" spans="1:11" x14ac:dyDescent="0.25">
      <c r="A9">
        <v>6</v>
      </c>
      <c r="B9">
        <v>1</v>
      </c>
      <c r="D9">
        <v>6</v>
      </c>
      <c r="E9">
        <v>1</v>
      </c>
    </row>
    <row r="10" spans="1:11" x14ac:dyDescent="0.25">
      <c r="A10">
        <v>7</v>
      </c>
      <c r="B10">
        <v>1</v>
      </c>
    </row>
    <row r="11" spans="1:11" x14ac:dyDescent="0.25">
      <c r="A11">
        <v>8</v>
      </c>
      <c r="B11">
        <v>1</v>
      </c>
    </row>
  </sheetData>
  <phoneticPr fontId="7"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69C80-5AFF-4FD8-9C56-5D2D0D957875}">
  <sheetPr codeName="Blad7"/>
  <dimension ref="A1:E9"/>
  <sheetViews>
    <sheetView workbookViewId="0">
      <selection activeCell="D1" sqref="D1:E9"/>
    </sheetView>
  </sheetViews>
  <sheetFormatPr defaultRowHeight="13.2" x14ac:dyDescent="0.25"/>
  <sheetData>
    <row r="1" spans="1:5" x14ac:dyDescent="0.25">
      <c r="A1" t="s">
        <v>6</v>
      </c>
      <c r="D1" s="5" t="s">
        <v>79</v>
      </c>
    </row>
    <row r="3" spans="1:5" x14ac:dyDescent="0.25">
      <c r="A3" t="s">
        <v>4</v>
      </c>
      <c r="B3" t="s">
        <v>5</v>
      </c>
      <c r="D3" t="s">
        <v>4</v>
      </c>
      <c r="E3" t="s">
        <v>5</v>
      </c>
    </row>
    <row r="4" spans="1:5" x14ac:dyDescent="0.25">
      <c r="A4">
        <v>1</v>
      </c>
      <c r="B4">
        <v>15</v>
      </c>
      <c r="D4">
        <v>1</v>
      </c>
      <c r="E4">
        <v>30</v>
      </c>
    </row>
    <row r="5" spans="1:5" x14ac:dyDescent="0.25">
      <c r="A5">
        <v>2</v>
      </c>
      <c r="B5">
        <v>10</v>
      </c>
      <c r="D5">
        <v>2</v>
      </c>
      <c r="E5">
        <v>25</v>
      </c>
    </row>
    <row r="6" spans="1:5" x14ac:dyDescent="0.25">
      <c r="A6">
        <v>3</v>
      </c>
      <c r="B6">
        <v>8</v>
      </c>
      <c r="D6">
        <v>3</v>
      </c>
      <c r="E6">
        <v>20</v>
      </c>
    </row>
    <row r="7" spans="1:5" x14ac:dyDescent="0.25">
      <c r="A7">
        <v>4</v>
      </c>
      <c r="B7">
        <v>5</v>
      </c>
      <c r="D7">
        <v>4</v>
      </c>
      <c r="E7">
        <v>16</v>
      </c>
    </row>
    <row r="8" spans="1:5" x14ac:dyDescent="0.25">
      <c r="A8">
        <v>5</v>
      </c>
      <c r="B8">
        <v>3</v>
      </c>
      <c r="D8">
        <v>5</v>
      </c>
      <c r="E8">
        <v>13</v>
      </c>
    </row>
    <row r="9" spans="1:5" x14ac:dyDescent="0.25">
      <c r="A9">
        <v>6</v>
      </c>
      <c r="B9">
        <v>1</v>
      </c>
      <c r="D9">
        <v>6</v>
      </c>
      <c r="E9">
        <v>10</v>
      </c>
    </row>
  </sheetData>
  <phoneticPr fontId="7"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19</vt:i4>
      </vt:variant>
    </vt:vector>
  </HeadingPairs>
  <TitlesOfParts>
    <vt:vector size="26" baseType="lpstr">
      <vt:lpstr>FICHE</vt:lpstr>
      <vt:lpstr>Proeven</vt:lpstr>
      <vt:lpstr>Jaarbestlijst</vt:lpstr>
      <vt:lpstr>BelgKamp</vt:lpstr>
      <vt:lpstr>KVVKamp</vt:lpstr>
      <vt:lpstr>LimbKamp</vt:lpstr>
      <vt:lpstr>Crosscup+FC</vt:lpstr>
      <vt:lpstr>CCofFC</vt:lpstr>
      <vt:lpstr>PlaatsenBKbeloften</vt:lpstr>
      <vt:lpstr>PlaatsenBKCrInter</vt:lpstr>
      <vt:lpstr>PlaatsenBKestafette</vt:lpstr>
      <vt:lpstr>PlaatsenBKindoor</vt:lpstr>
      <vt:lpstr>PlaatsenBKoutdoor</vt:lpstr>
      <vt:lpstr>PlaatsenBKveld</vt:lpstr>
      <vt:lpstr>PlaatsenJaarBestIndoor</vt:lpstr>
      <vt:lpstr>PlaatsenJaarBestOutNietOlim</vt:lpstr>
      <vt:lpstr>PlaatsenJaarBestOutOlim</vt:lpstr>
      <vt:lpstr>PrvnBKEstafette</vt:lpstr>
      <vt:lpstr>PrvnBKindoor</vt:lpstr>
      <vt:lpstr>PrvnBKpiste</vt:lpstr>
      <vt:lpstr>PrvnIndNIETolymp</vt:lpstr>
      <vt:lpstr>PrvnIndoor</vt:lpstr>
      <vt:lpstr>PrvnMeerkamp</vt:lpstr>
      <vt:lpstr>PrvnOutdNIETolymp</vt:lpstr>
      <vt:lpstr>PrvnOutdOlympisch</vt:lpstr>
      <vt:lpstr>PrvnPK_Piste</vt:lpstr>
    </vt:vector>
  </TitlesOfParts>
  <Company>Octagon cis NV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hverweyen</dc:creator>
  <cp:lastModifiedBy>Frank De Raedt</cp:lastModifiedBy>
  <cp:lastPrinted>2020-02-15T19:58:33Z</cp:lastPrinted>
  <dcterms:created xsi:type="dcterms:W3CDTF">2003-10-17T07:41:12Z</dcterms:created>
  <dcterms:modified xsi:type="dcterms:W3CDTF">2026-03-08T18:56:00Z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